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c\Documents\Documents\1 Site Vias Seguras\Estatisticas\MG estat Agosto 2017\"/>
    </mc:Choice>
  </mc:AlternateContent>
  <bookViews>
    <workbookView xWindow="0" yWindow="0" windowWidth="24000" windowHeight="9210"/>
  </bookViews>
  <sheets>
    <sheet name="Dados Abertos" sheetId="1" r:id="rId1"/>
  </sheets>
  <definedNames>
    <definedName name="_xlnm._FilterDatabase" localSheetId="0" hidden="1">'Dados Abertos'!$A$3:$AA$203</definedName>
  </definedNames>
  <calcPr calcId="171027"/>
</workbook>
</file>

<file path=xl/calcChain.xml><?xml version="1.0" encoding="utf-8"?>
<calcChain xmlns="http://schemas.openxmlformats.org/spreadsheetml/2006/main">
  <c r="AC95" i="1" l="1"/>
  <c r="AC91" i="1" s="1"/>
  <c r="AB95" i="1"/>
  <c r="AB91" i="1"/>
  <c r="AA95" i="1"/>
  <c r="AA91" i="1"/>
  <c r="AB207" i="1"/>
  <c r="AB203" i="1" s="1"/>
  <c r="AB205" i="1"/>
  <c r="AA207" i="1"/>
  <c r="AA203" i="1" s="1"/>
  <c r="AA202" i="1"/>
  <c r="AA196" i="1" s="1"/>
  <c r="AA205" i="1"/>
  <c r="AB199" i="1"/>
  <c r="AB196" i="1" s="1"/>
  <c r="AA199" i="1"/>
  <c r="AB202" i="1"/>
  <c r="W193" i="1"/>
  <c r="X193" i="1"/>
  <c r="Y193" i="1"/>
  <c r="Z193" i="1"/>
  <c r="AA193" i="1"/>
  <c r="V193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N190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O186" i="1"/>
  <c r="W181" i="1"/>
  <c r="X181" i="1"/>
  <c r="Y181" i="1"/>
  <c r="Z181" i="1"/>
  <c r="AA181" i="1"/>
  <c r="AB181" i="1"/>
  <c r="V181" i="1"/>
  <c r="W178" i="1"/>
  <c r="X178" i="1"/>
  <c r="Y178" i="1"/>
  <c r="Z178" i="1"/>
  <c r="AA178" i="1"/>
  <c r="AB178" i="1"/>
  <c r="V178" i="1"/>
  <c r="W175" i="1"/>
  <c r="X175" i="1"/>
  <c r="Y175" i="1"/>
  <c r="Z175" i="1"/>
  <c r="AA175" i="1"/>
  <c r="AB175" i="1"/>
  <c r="V175" i="1"/>
  <c r="W172" i="1"/>
  <c r="X172" i="1"/>
  <c r="Y172" i="1"/>
  <c r="Z172" i="1"/>
  <c r="AA172" i="1"/>
  <c r="AB172" i="1"/>
  <c r="V172" i="1"/>
  <c r="W169" i="1"/>
  <c r="X169" i="1"/>
  <c r="Y169" i="1"/>
  <c r="Z169" i="1"/>
  <c r="AA169" i="1"/>
  <c r="AB169" i="1"/>
  <c r="V169" i="1"/>
  <c r="W166" i="1"/>
  <c r="X166" i="1"/>
  <c r="Y166" i="1"/>
  <c r="Z166" i="1"/>
  <c r="AA166" i="1"/>
  <c r="AB166" i="1"/>
  <c r="V166" i="1"/>
  <c r="AB163" i="1"/>
  <c r="AA163" i="1"/>
  <c r="Z163" i="1"/>
  <c r="Y163" i="1"/>
  <c r="X163" i="1"/>
  <c r="W163" i="1"/>
  <c r="V163" i="1"/>
  <c r="W160" i="1"/>
  <c r="X160" i="1"/>
  <c r="Y160" i="1"/>
  <c r="Z160" i="1"/>
  <c r="AA160" i="1"/>
  <c r="AB160" i="1"/>
  <c r="V160" i="1"/>
  <c r="W157" i="1"/>
  <c r="X157" i="1"/>
  <c r="Y157" i="1"/>
  <c r="Z157" i="1"/>
  <c r="AA157" i="1"/>
  <c r="AB157" i="1"/>
  <c r="V157" i="1"/>
  <c r="W154" i="1"/>
  <c r="X154" i="1"/>
  <c r="Y154" i="1"/>
  <c r="Z154" i="1"/>
  <c r="AA154" i="1"/>
  <c r="AB154" i="1"/>
  <c r="V154" i="1"/>
  <c r="S151" i="1"/>
  <c r="T151" i="1"/>
  <c r="U151" i="1"/>
  <c r="V151" i="1"/>
  <c r="W151" i="1"/>
  <c r="X151" i="1"/>
  <c r="Y151" i="1"/>
  <c r="Z151" i="1"/>
  <c r="AA151" i="1"/>
  <c r="AB151" i="1"/>
  <c r="R151" i="1"/>
  <c r="S148" i="1"/>
  <c r="T148" i="1"/>
  <c r="U148" i="1"/>
  <c r="V148" i="1"/>
  <c r="W148" i="1"/>
  <c r="X148" i="1"/>
  <c r="Y148" i="1"/>
  <c r="Z148" i="1"/>
  <c r="AA148" i="1"/>
  <c r="AB148" i="1"/>
  <c r="R148" i="1"/>
  <c r="S145" i="1"/>
  <c r="T145" i="1"/>
  <c r="U145" i="1"/>
  <c r="V145" i="1"/>
  <c r="W145" i="1"/>
  <c r="X145" i="1"/>
  <c r="Y145" i="1"/>
  <c r="Z145" i="1"/>
  <c r="AA145" i="1"/>
  <c r="AB145" i="1"/>
  <c r="R145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E139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E136" i="1"/>
  <c r="Y132" i="1"/>
  <c r="Z132" i="1"/>
  <c r="AA132" i="1"/>
  <c r="AB132" i="1"/>
  <c r="AC132" i="1"/>
  <c r="X132" i="1"/>
  <c r="AA129" i="1"/>
  <c r="AB129" i="1"/>
  <c r="AC129" i="1"/>
  <c r="Z129" i="1"/>
  <c r="Y124" i="1"/>
  <c r="Z124" i="1"/>
  <c r="AA124" i="1"/>
  <c r="AB124" i="1"/>
  <c r="AC124" i="1"/>
  <c r="X124" i="1"/>
  <c r="W121" i="1"/>
  <c r="X121" i="1"/>
  <c r="Y121" i="1"/>
  <c r="Z121" i="1"/>
  <c r="AA121" i="1"/>
  <c r="AB121" i="1"/>
  <c r="AC121" i="1"/>
  <c r="V121" i="1"/>
  <c r="W118" i="1"/>
  <c r="X118" i="1"/>
  <c r="Y118" i="1"/>
  <c r="Z118" i="1"/>
  <c r="AA118" i="1"/>
  <c r="AB118" i="1"/>
  <c r="AC118" i="1"/>
  <c r="V118" i="1"/>
  <c r="Z111" i="1"/>
  <c r="AA111" i="1"/>
  <c r="AB111" i="1"/>
  <c r="AC111" i="1"/>
  <c r="Y111" i="1"/>
  <c r="Y108" i="1"/>
  <c r="Z108" i="1"/>
  <c r="AA108" i="1"/>
  <c r="AB108" i="1"/>
  <c r="AC108" i="1"/>
  <c r="X108" i="1"/>
  <c r="Y105" i="1"/>
  <c r="Z105" i="1"/>
  <c r="AA105" i="1"/>
  <c r="AB105" i="1"/>
  <c r="AC105" i="1"/>
  <c r="X105" i="1"/>
  <c r="X101" i="1"/>
  <c r="Y101" i="1"/>
  <c r="Z101" i="1"/>
  <c r="AA101" i="1"/>
  <c r="AB101" i="1"/>
  <c r="AC101" i="1"/>
  <c r="W101" i="1"/>
  <c r="AB98" i="1"/>
  <c r="AC98" i="1"/>
  <c r="AA98" i="1"/>
  <c r="V88" i="1"/>
  <c r="W88" i="1"/>
  <c r="X88" i="1"/>
  <c r="Y88" i="1"/>
  <c r="Z88" i="1"/>
  <c r="AA88" i="1"/>
  <c r="AB88" i="1"/>
  <c r="AC88" i="1"/>
  <c r="U88" i="1"/>
  <c r="AC87" i="1"/>
  <c r="AB87" i="1"/>
  <c r="P87" i="1"/>
  <c r="Q87" i="1"/>
  <c r="R87" i="1"/>
  <c r="S87" i="1"/>
  <c r="T87" i="1"/>
  <c r="U87" i="1"/>
  <c r="U81" i="1" s="1"/>
  <c r="V87" i="1"/>
  <c r="W87" i="1"/>
  <c r="X87" i="1"/>
  <c r="X81" i="1" s="1"/>
  <c r="Y87" i="1"/>
  <c r="Y81" i="1" s="1"/>
  <c r="Z87" i="1"/>
  <c r="AA87" i="1"/>
  <c r="O87" i="1"/>
  <c r="O81" i="1" s="1"/>
  <c r="AC85" i="1"/>
  <c r="AC81" i="1" s="1"/>
  <c r="AB85" i="1"/>
  <c r="AA85" i="1"/>
  <c r="Z85" i="1"/>
  <c r="Z81" i="1" s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Z80" i="1"/>
  <c r="Z74" i="1" s="1"/>
  <c r="P80" i="1"/>
  <c r="Z77" i="1"/>
  <c r="P77" i="1"/>
  <c r="AC69" i="1"/>
  <c r="L69" i="1"/>
  <c r="N69" i="1"/>
  <c r="O69" i="1"/>
  <c r="P69" i="1"/>
  <c r="Q69" i="1"/>
  <c r="R69" i="1"/>
  <c r="S69" i="1"/>
  <c r="T69" i="1"/>
  <c r="U69" i="1"/>
  <c r="V69" i="1"/>
  <c r="X69" i="1"/>
  <c r="AA69" i="1"/>
  <c r="J69" i="1"/>
  <c r="AB66" i="1"/>
  <c r="AB67" i="1"/>
  <c r="AB62" i="1"/>
  <c r="AC66" i="1"/>
  <c r="AC67" i="1"/>
  <c r="AC62" i="1"/>
  <c r="K66" i="1"/>
  <c r="K67" i="1" s="1"/>
  <c r="K62" i="1" s="1"/>
  <c r="L66" i="1"/>
  <c r="L67" i="1"/>
  <c r="L62" i="1" s="1"/>
  <c r="M66" i="1"/>
  <c r="M67" i="1"/>
  <c r="M62" i="1"/>
  <c r="N66" i="1"/>
  <c r="N67" i="1"/>
  <c r="N62" i="1"/>
  <c r="O66" i="1"/>
  <c r="O67" i="1" s="1"/>
  <c r="O62" i="1" s="1"/>
  <c r="P66" i="1"/>
  <c r="P67" i="1"/>
  <c r="P62" i="1" s="1"/>
  <c r="Q66" i="1"/>
  <c r="Q67" i="1"/>
  <c r="Q62" i="1"/>
  <c r="R66" i="1"/>
  <c r="R67" i="1"/>
  <c r="R62" i="1"/>
  <c r="S66" i="1"/>
  <c r="S67" i="1" s="1"/>
  <c r="S62" i="1" s="1"/>
  <c r="T66" i="1"/>
  <c r="T67" i="1"/>
  <c r="T62" i="1" s="1"/>
  <c r="U66" i="1"/>
  <c r="U67" i="1" s="1"/>
  <c r="U62" i="1" s="1"/>
  <c r="V66" i="1"/>
  <c r="V67" i="1"/>
  <c r="V62" i="1"/>
  <c r="W66" i="1"/>
  <c r="W67" i="1" s="1"/>
  <c r="W62" i="1" s="1"/>
  <c r="X66" i="1"/>
  <c r="X67" i="1"/>
  <c r="X62" i="1" s="1"/>
  <c r="Y66" i="1"/>
  <c r="Y67" i="1"/>
  <c r="Y62" i="1"/>
  <c r="Z66" i="1"/>
  <c r="Z67" i="1"/>
  <c r="Z62" i="1"/>
  <c r="AA66" i="1"/>
  <c r="AA67" i="1" s="1"/>
  <c r="AA62" i="1" s="1"/>
  <c r="J66" i="1"/>
  <c r="J67" i="1"/>
  <c r="J62" i="1" s="1"/>
  <c r="X57" i="1"/>
  <c r="Y57" i="1"/>
  <c r="Z57" i="1"/>
  <c r="AA57" i="1"/>
  <c r="AB57" i="1"/>
  <c r="AC57" i="1"/>
  <c r="W57" i="1"/>
  <c r="X54" i="1"/>
  <c r="Y54" i="1"/>
  <c r="Z54" i="1"/>
  <c r="AA54" i="1"/>
  <c r="AB54" i="1"/>
  <c r="AC54" i="1"/>
  <c r="W54" i="1"/>
  <c r="P74" i="1"/>
  <c r="AA81" i="1"/>
  <c r="S81" i="1"/>
  <c r="W81" i="1"/>
  <c r="T81" i="1"/>
  <c r="P81" i="1"/>
  <c r="AB81" i="1"/>
  <c r="V81" i="1"/>
  <c r="R81" i="1"/>
  <c r="Q81" i="1"/>
  <c r="Z28" i="1"/>
</calcChain>
</file>

<file path=xl/comments1.xml><?xml version="1.0" encoding="utf-8"?>
<comments xmlns="http://schemas.openxmlformats.org/spreadsheetml/2006/main">
  <authors>
    <author>Augusto</author>
  </authors>
  <commentList>
    <comment ref="Z130" authorId="0" shapeId="0">
      <text>
        <r>
          <rPr>
            <b/>
            <sz val="9"/>
            <color indexed="81"/>
            <rFont val="Tahoma"/>
            <family val="2"/>
          </rPr>
          <t>Augusto:</t>
        </r>
        <r>
          <rPr>
            <sz val="9"/>
            <color indexed="81"/>
            <rFont val="Tahoma"/>
            <family val="2"/>
          </rPr>
          <t xml:space="preserve">
Apenas de outubro a dezembro/2012</t>
        </r>
      </text>
    </comment>
    <comment ref="Z131" authorId="0" shapeId="0">
      <text>
        <r>
          <rPr>
            <b/>
            <sz val="9"/>
            <color indexed="81"/>
            <rFont val="Tahoma"/>
            <family val="2"/>
          </rPr>
          <t>Augusto:</t>
        </r>
        <r>
          <rPr>
            <sz val="9"/>
            <color indexed="81"/>
            <rFont val="Tahoma"/>
            <family val="2"/>
          </rPr>
          <t xml:space="preserve">
Apenas de outubro a dezembro/2012
</t>
        </r>
      </text>
    </comment>
    <comment ref="Z134" authorId="0" shapeId="0">
      <text>
        <r>
          <rPr>
            <b/>
            <sz val="9"/>
            <color indexed="81"/>
            <rFont val="Tahoma"/>
            <family val="2"/>
          </rPr>
          <t>Augusto:</t>
        </r>
        <r>
          <rPr>
            <sz val="9"/>
            <color indexed="81"/>
            <rFont val="Tahoma"/>
            <family val="2"/>
          </rPr>
          <t xml:space="preserve">
Apenas de outubro a dezembro/2012
</t>
        </r>
      </text>
    </comment>
  </commentList>
</comments>
</file>

<file path=xl/sharedStrings.xml><?xml version="1.0" encoding="utf-8"?>
<sst xmlns="http://schemas.openxmlformats.org/spreadsheetml/2006/main" count="3544" uniqueCount="195">
  <si>
    <t>PLANILHA DE DADOS ABERTOS - INDICADORES BALANÇO DA MOBILIDADE 2014 (REF. 2013)</t>
  </si>
  <si>
    <t>Categoria</t>
  </si>
  <si>
    <t>Ordem</t>
  </si>
  <si>
    <t>Indicador</t>
  </si>
  <si>
    <t>Unidade</t>
  </si>
  <si>
    <t>Divisão Modal</t>
  </si>
  <si>
    <t>Percentual de viagens a pé</t>
  </si>
  <si>
    <t>%</t>
  </si>
  <si>
    <t>n.d.</t>
  </si>
  <si>
    <t>Percentual de viagens em bicicleta</t>
  </si>
  <si>
    <t>Percentual de viagens em modos coletivos (ônibus, metrô, escolar, fretado)</t>
  </si>
  <si>
    <t>Percentual de viagens em automóvel (condutor e passageiro)</t>
  </si>
  <si>
    <t>Percentual de viagens em motocicleta (piloto e passageiro)</t>
  </si>
  <si>
    <t>Percentual de viagens em outros modos</t>
  </si>
  <si>
    <t>Percentual de viagens em modos não motorizados (bicicleta e a pé)</t>
  </si>
  <si>
    <t>nº</t>
  </si>
  <si>
    <t>Total de viagens em modos motorizados</t>
  </si>
  <si>
    <t>Percentual de viagens em modos coletivos (em relação ao total de viagens motorizadas)</t>
  </si>
  <si>
    <t>Frota total</t>
  </si>
  <si>
    <t>veículos</t>
  </si>
  <si>
    <t>População</t>
  </si>
  <si>
    <t>habitantes</t>
  </si>
  <si>
    <t>Taxa de motorização geral</t>
  </si>
  <si>
    <t>veículos/1000 habitantes</t>
  </si>
  <si>
    <t>Frota veículos leves</t>
  </si>
  <si>
    <t>Taxa de motorização de veículos leves</t>
  </si>
  <si>
    <t>Frota motociclos</t>
  </si>
  <si>
    <t>Taxa de motorização de motociclos</t>
  </si>
  <si>
    <t>PEDESTRES</t>
  </si>
  <si>
    <t>ITT (interseções com travessia tipo total para pedestres)</t>
  </si>
  <si>
    <t>IS (interseções semaforizadas)</t>
  </si>
  <si>
    <t>Percentual de interseções semaforizadas com foco de pedestres em todas as travessias</t>
  </si>
  <si>
    <t>BICICLETAS</t>
  </si>
  <si>
    <t>Percentual de participação do transporte por bicicleta na distribuição modal (conforme declarado na pesquisa de opinião)</t>
  </si>
  <si>
    <t>Extensão da rede cicloviária</t>
  </si>
  <si>
    <t>km</t>
  </si>
  <si>
    <t>Taxa de extensão de ciclovias (por 100 mil habitantes)</t>
  </si>
  <si>
    <t>Total de passageiros do transporte coletivo convencional</t>
  </si>
  <si>
    <t>passageiros</t>
  </si>
  <si>
    <t>Total de passageiros do transporte suplementar</t>
  </si>
  <si>
    <t>Total de passageiros do metrô</t>
  </si>
  <si>
    <t>Total de passageiros do transporte coletivo</t>
  </si>
  <si>
    <t>Média diária de passageiros</t>
  </si>
  <si>
    <t>passageiros/dia</t>
  </si>
  <si>
    <t>Taxa de passageiros em transporte coletivo (por 100 habitantes)</t>
  </si>
  <si>
    <t>passageiros/100 habitantes</t>
  </si>
  <si>
    <t>Percentual de participação do ônibus na divisão modal (conforme declarado na pesquisa de opinião)</t>
  </si>
  <si>
    <t>Percentual de participação do suplementar na divisão modal (conforme declarado na pesquisa de opinião)</t>
  </si>
  <si>
    <t>Percentual de participação do metrô na divisão modal (conforme declarado na pesquisa de opinião)</t>
  </si>
  <si>
    <t>Percentual de participação do transporte coletivo na distribuição modal (conforme declarado na pesquisa de opinião)</t>
  </si>
  <si>
    <t>Tempo médio de viagem do ônibus</t>
  </si>
  <si>
    <t>horas</t>
  </si>
  <si>
    <t>Tempo médio de viagem do metrô</t>
  </si>
  <si>
    <t>Média do tempo de viagem em transporte coletivo</t>
  </si>
  <si>
    <t>Tempo médio de viagem do automóvel</t>
  </si>
  <si>
    <t>Tempo médio de viagem da motocicleta</t>
  </si>
  <si>
    <t>Média do tempo de viagem em transporte individual motorizado</t>
  </si>
  <si>
    <t>Razão entre tempo médio de viagem do transporte coletivo e tempo médio do individual motorizado</t>
  </si>
  <si>
    <t>adimensional</t>
  </si>
  <si>
    <t>Percentual de passageiros utilizando a rede estruturante</t>
  </si>
  <si>
    <t>Extensão dos corredores exclusivos de ônibus</t>
  </si>
  <si>
    <t>Extensão viária de Belo Horizonte utilizada pelo transporte coletivo gerenciado pela BHTRANS em 2010</t>
  </si>
  <si>
    <t>Extensão do metrô</t>
  </si>
  <si>
    <t>Extensão total de priorização viária do transporte coletivo</t>
  </si>
  <si>
    <t>Meta de priorização viária do transporte coletivo</t>
  </si>
  <si>
    <t>Velocidade operacional do transporte coletivo</t>
  </si>
  <si>
    <t>km/h</t>
  </si>
  <si>
    <t>Pontos de parada com painel de informação em tempo real</t>
  </si>
  <si>
    <t>Percentual de pontos de parada dotados de painéis com informação em tempo real (em relação ao planejado)</t>
  </si>
  <si>
    <t>Percentual de passageiros do transporte coletivo beneficiados com políticas de integração</t>
  </si>
  <si>
    <t>Reclamações do transporte coletivo convencional</t>
  </si>
  <si>
    <t>reclamações</t>
  </si>
  <si>
    <t>Taxa de reclamações do transporte coletivo convencional (por milhão de passageiros)</t>
  </si>
  <si>
    <t>reclamações/milhão de passageiros</t>
  </si>
  <si>
    <t>Reclamações do transporte coletivo suplementar</t>
  </si>
  <si>
    <t>Taxa de reclamações do transporte coletivo suplementar (por milhão de passageiros)</t>
  </si>
  <si>
    <t>IDO - Índice de Desempenho Operacional</t>
  </si>
  <si>
    <t>ICP - Índice de Cumprimento da Programação das Viagens</t>
  </si>
  <si>
    <t>IPV - Índice de Pontualidade de Viagens</t>
  </si>
  <si>
    <t>ICV - Índice de Conforto de Viagens</t>
  </si>
  <si>
    <t>Tarifa média</t>
  </si>
  <si>
    <t>R$</t>
  </si>
  <si>
    <t>Salário mínimo</t>
  </si>
  <si>
    <t>Percentual do salário gasto com transporte (em relação ao salário mínimo)</t>
  </si>
  <si>
    <t>Salário médio</t>
  </si>
  <si>
    <t>Percentual do salário gasto com transporte (em relação ao salário médio)</t>
  </si>
  <si>
    <t xml:space="preserve">Total de viagens realizadas com veículo acessível </t>
  </si>
  <si>
    <t>viagens</t>
  </si>
  <si>
    <t>Total de viagens especificadas</t>
  </si>
  <si>
    <t>Demanda total de transporte executivo coletivo</t>
  </si>
  <si>
    <t>Percentual de passageiros em transporte executivo coletivo</t>
  </si>
  <si>
    <t>Demanda total de transporte coletivo em linhas de vilas e favelas</t>
  </si>
  <si>
    <t>Percentual de passageiros nas linhas de vilas e favelas</t>
  </si>
  <si>
    <t>TRÂNSITO E SEGURANÇA</t>
  </si>
  <si>
    <t>Taxa de mortalidade em acidentes de trânsito (por 100 mil habitantes)</t>
  </si>
  <si>
    <t>mortes/100 mil habitantes</t>
  </si>
  <si>
    <t>Taxa de vítimas não fatais em acidentes de trânsito (por 100 mil habitantes)</t>
  </si>
  <si>
    <t>vítimas não fatais/100 mil habitantes</t>
  </si>
  <si>
    <t>Taxa de atropelamentos (por 100 mil habitantes)</t>
  </si>
  <si>
    <t>atropelamentos/100 mil habitantes</t>
  </si>
  <si>
    <t>vítimas</t>
  </si>
  <si>
    <t>Percentual de fatalidade de pedestres (em relação ao total de vítimas fatais)</t>
  </si>
  <si>
    <t>mortes</t>
  </si>
  <si>
    <t>Taxa de mortalidade de ciclistas em acidentes de trânsito (por 100 mil habitantes)</t>
  </si>
  <si>
    <t>Número de mortes de motociclistas</t>
  </si>
  <si>
    <t>Taxa de mortalidade de motociclistas em acidentes de trânsito (por 100 mil habitantes)</t>
  </si>
  <si>
    <t xml:space="preserve">Dias com qualidade boa do ar </t>
  </si>
  <si>
    <t>dias</t>
  </si>
  <si>
    <t>Dias monitorados</t>
  </si>
  <si>
    <t>Percentual de dias com qualidade boa do ar</t>
  </si>
  <si>
    <t>Concentrações de material particulado (PM10)</t>
  </si>
  <si>
    <t>μg/m³</t>
  </si>
  <si>
    <t>Emissões globais de gases de efeito estufa</t>
  </si>
  <si>
    <t>toneladas de CO2 equivalente</t>
  </si>
  <si>
    <t>Emissões globais de gases de efeito estufa per capita</t>
  </si>
  <si>
    <t>toneladas de CO2 equivalente per capita</t>
  </si>
  <si>
    <t>Emissões do setor rodoviário de gases de efeito estufa</t>
  </si>
  <si>
    <t>Emissões de gases de efeito estufa do setor rodoviário  per capita</t>
  </si>
  <si>
    <t>Quantidade de imóveis residenciais nos locais previstos para Operações Urbanas Consorciadas (OUCs)</t>
  </si>
  <si>
    <t>imóveis</t>
  </si>
  <si>
    <t>Área dos locais previstos para Operações Urbanas Consorciadas (OUCs)</t>
  </si>
  <si>
    <t>km²</t>
  </si>
  <si>
    <t>Densidade de imóveis residenciais dos locais previstos para Operações Urbanas Consorciadas (OUCs)</t>
  </si>
  <si>
    <t>imóveis/km²</t>
  </si>
  <si>
    <t>Quantidade de imóveis residenciais total da cidade</t>
  </si>
  <si>
    <t>Área total da cidade</t>
  </si>
  <si>
    <t>Densidade de imóveis residenciais total da cidade</t>
  </si>
  <si>
    <t>Relação entre densidade de imóveis residenciais das áreas previstas para as Operações Urbanas relativas a transporte e a densidade média da cidade</t>
  </si>
  <si>
    <t>Quantidade de imóveis não residenciais nos locais previstos para Operações Urbanas Consorciadas (OUCs)</t>
  </si>
  <si>
    <t>Densidade de imóveis não residenciais dos locais previstos para Operações Urbanas Consorciadas (OUCs)</t>
  </si>
  <si>
    <t>Quantidade de imóveis não residenciais total da cidade</t>
  </si>
  <si>
    <t>Relações entre densidade de imóveis não residenciais das áreas previstas para as Operações Urbanas relativas a transporte e a densidade média da cidade</t>
  </si>
  <si>
    <t>Meta de pontos de  parada com painel de informação em tempo real</t>
  </si>
  <si>
    <t>Número de vagas em paraciclos em áreas públicas</t>
  </si>
  <si>
    <t>Número de viagens realizadas utilizando o sistema de bicicletas compartilhadas</t>
  </si>
  <si>
    <t>Índice de avaliação positiva do transporte coletivo</t>
  </si>
  <si>
    <t>Percentual da frota com plataforma elevatória</t>
  </si>
  <si>
    <t>Percentual da frota com embarque em nível</t>
  </si>
  <si>
    <t>Índice de avaliação positiva do trânsito</t>
  </si>
  <si>
    <t>Indice de rotatividade média nos estacionamentos rotativos</t>
  </si>
  <si>
    <t>Percentual de veículos infratores (em relação aos veículos estacionados)</t>
  </si>
  <si>
    <t>Percentual de vítimas fatais (de 0 a 9 anos)</t>
  </si>
  <si>
    <t>Percentual de vítimas fatais (de 10 e 17 anos)</t>
  </si>
  <si>
    <t>Percentual de vítimas fatais (de 18 a 29 anos)</t>
  </si>
  <si>
    <t>Percentual de vítimas fatais (de 30 a 59 anos)</t>
  </si>
  <si>
    <t>Percentual de vítimas fatais (mais de 60 anos)</t>
  </si>
  <si>
    <t>Total de viagens em modo a pé</t>
  </si>
  <si>
    <t>Total de viagens (considerando todos os modos)</t>
  </si>
  <si>
    <t>Total de viagens em bicicleta</t>
  </si>
  <si>
    <t>Total de viagens no modo metrô</t>
  </si>
  <si>
    <t>Total de viagens no modo ônibus</t>
  </si>
  <si>
    <t>Total de viagens no modo transporte escolar</t>
  </si>
  <si>
    <t>Total de viagens no modo transporte fretado</t>
  </si>
  <si>
    <t>Total de viagens no modo automóvel (condutor)</t>
  </si>
  <si>
    <t>Total de viagens no modo automóvel (passageiro)</t>
  </si>
  <si>
    <t>Total de viagens no modo táxi</t>
  </si>
  <si>
    <t>Total de viagens no modo motocicleta (condutor)</t>
  </si>
  <si>
    <t>Total de viagens no modo motocicleta (passageiro)</t>
  </si>
  <si>
    <t>Total de viagens em outros modos</t>
  </si>
  <si>
    <t>Meta de extensão cicloviária no plano de governo</t>
  </si>
  <si>
    <t>Extensão da rede viária</t>
  </si>
  <si>
    <t>Percentual da extensão da rede cicloviária (em relação ao planejado)</t>
  </si>
  <si>
    <t>Percentual da extensão da rede cicloviária (em relação à rede viária)</t>
  </si>
  <si>
    <t>km/100.000 habitantes</t>
  </si>
  <si>
    <t>Percentual de participação do transporte coletivo MOVE na divisão modal (conforme declarado na pesquisa de opinião)</t>
  </si>
  <si>
    <t>Total de passageiros do transporte coletivo MOVE</t>
  </si>
  <si>
    <t>Total de passageiros que utilizam a rede estruturante (MOVE + metrô)</t>
  </si>
  <si>
    <t>Percentual de corredores exclusivos de ônibus (em relação à rede viária utilizada pelo transporte coletivo)</t>
  </si>
  <si>
    <t>Percentual de priorização viária do transporte coletivo (em relação ao planejado)</t>
  </si>
  <si>
    <t>Extensão dos corredores BRT</t>
  </si>
  <si>
    <t>Extensão das faixas exclusivas</t>
  </si>
  <si>
    <t>Total de passageiros integrados</t>
  </si>
  <si>
    <t>Reclamações relacionadas à conduta inadequada dos operadores (transporte convencional)</t>
  </si>
  <si>
    <t>Taxa de reclamações relacionadas à conduta inadequada dos operadores do transporte coletivo convencional (por milhão de passageiros)</t>
  </si>
  <si>
    <t xml:space="preserve">Percentual de viagens realizadas acessíveis (em relação ao total de viagens especificadas) </t>
  </si>
  <si>
    <t>Demanda total de transporte coletivo (2012 - a partir de outubro)</t>
  </si>
  <si>
    <t>TRANSPORTE COLETIVO</t>
  </si>
  <si>
    <t>Total de vítimas fatais</t>
  </si>
  <si>
    <t>Total de vítimas não fatais</t>
  </si>
  <si>
    <t>Total de atropelamentos</t>
  </si>
  <si>
    <t>Total de vítimas fatais pedestres</t>
  </si>
  <si>
    <t>Total de vítimas ciclistas</t>
  </si>
  <si>
    <t>Total de vítimas fatais (excluindo as não informadas)</t>
  </si>
  <si>
    <t>Total de vítimas fatais (de 0 a 9 anos)</t>
  </si>
  <si>
    <t>Total de vítimas fatais (de 10 a 17 anos)</t>
  </si>
  <si>
    <t>Total de vítimas fatais (de 18 a 29 anos)</t>
  </si>
  <si>
    <t>Total de vítimas fatais (de 30 a 59 anos)</t>
  </si>
  <si>
    <t>Total de vítimas fatais (mais de 60 anos)</t>
  </si>
  <si>
    <t>Taxa de mortalidade (de 0 a 9 anos por 100 mil habitantes)</t>
  </si>
  <si>
    <t>Taxa de mortalidade (de 10 a 17 anos por 100 mil habitantes)</t>
  </si>
  <si>
    <t>Taxa de mortalidade (de 18 a 29 anos por 100 mil habitantes)</t>
  </si>
  <si>
    <t>Taxa de mortalidade (de 30 a 59 anos por 100 mil habitantes)</t>
  </si>
  <si>
    <t>Taxa de mortalidade (de mais de 60 anos por 100 mil habitantes)</t>
  </si>
  <si>
    <t>veículos infratores/veículos estacionados</t>
  </si>
  <si>
    <t>URBANO-AMBIENTAL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</si>
</sst>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1" formatCode="_-* #,##0.00_-;\-* #,##0.00_-;_-* &quot;-&quot;??_-;_-@_-"/>
    <numFmt numFmtId="172" formatCode="_(* #,##0.00_);_(* \(#,##0.00\);_(* &quot;-&quot;??_);_(@_)"/>
    <numFmt numFmtId="173" formatCode="_-* #,##0_-;\-* #,##0_-;_-* &quot;-&quot;??_-;_-@_-"/>
    <numFmt numFmtId="174" formatCode="0.0%"/>
    <numFmt numFmtId="175" formatCode="0.0"/>
    <numFmt numFmtId="176" formatCode="[$-F400]h:mm:ss\ AM/PM"/>
    <numFmt numFmtId="177" formatCode="_-* #,##0.0_-;\-* #,##0.0_-;_-* &quot;-&quot;??_-;_-@_-"/>
  </numFmts>
  <fonts count="2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5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8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 applyProtection="0"/>
    <xf numFmtId="0" fontId="12" fillId="0" borderId="0" applyProtection="0"/>
    <xf numFmtId="0" fontId="21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21" fillId="24" borderId="16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71" fontId="2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</cellStyleXfs>
  <cellXfs count="63">
    <xf numFmtId="0" fontId="0" fillId="0" borderId="0" xfId="0"/>
    <xf numFmtId="0" fontId="23" fillId="0" borderId="0" xfId="0" applyFont="1" applyBorder="1" applyAlignment="1">
      <alignment vertical="center"/>
    </xf>
    <xf numFmtId="173" fontId="23" fillId="0" borderId="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25" borderId="11" xfId="0" applyFont="1" applyFill="1" applyBorder="1"/>
    <xf numFmtId="0" fontId="24" fillId="25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/>
    </xf>
    <xf numFmtId="174" fontId="25" fillId="0" borderId="11" xfId="133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173" fontId="26" fillId="0" borderId="11" xfId="164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/>
    </xf>
    <xf numFmtId="10" fontId="25" fillId="0" borderId="11" xfId="133" applyNumberFormat="1" applyFont="1" applyFill="1" applyBorder="1" applyAlignment="1">
      <alignment horizontal="center" vertical="center"/>
    </xf>
    <xf numFmtId="10" fontId="25" fillId="0" borderId="11" xfId="0" applyNumberFormat="1" applyFont="1" applyFill="1" applyBorder="1" applyAlignment="1">
      <alignment horizontal="center" vertical="center"/>
    </xf>
    <xf numFmtId="175" fontId="25" fillId="0" borderId="11" xfId="0" applyNumberFormat="1" applyFont="1" applyFill="1" applyBorder="1" applyAlignment="1">
      <alignment horizontal="center" vertical="center"/>
    </xf>
    <xf numFmtId="175" fontId="26" fillId="0" borderId="11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174" fontId="26" fillId="0" borderId="11" xfId="133" applyNumberFormat="1" applyFont="1" applyFill="1" applyBorder="1" applyAlignment="1">
      <alignment horizontal="center" vertical="center"/>
    </xf>
    <xf numFmtId="10" fontId="26" fillId="0" borderId="11" xfId="133" applyNumberFormat="1" applyFont="1" applyFill="1" applyBorder="1" applyAlignment="1">
      <alignment horizontal="center" vertical="center"/>
    </xf>
    <xf numFmtId="176" fontId="26" fillId="0" borderId="11" xfId="133" applyNumberFormat="1" applyFont="1" applyFill="1" applyBorder="1" applyAlignment="1">
      <alignment horizontal="center" vertical="center"/>
    </xf>
    <xf numFmtId="21" fontId="26" fillId="0" borderId="11" xfId="0" applyNumberFormat="1" applyFont="1" applyFill="1" applyBorder="1" applyAlignment="1">
      <alignment horizontal="center" vertical="center"/>
    </xf>
    <xf numFmtId="177" fontId="26" fillId="0" borderId="11" xfId="164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horizontal="center" vertical="center"/>
    </xf>
    <xf numFmtId="171" fontId="25" fillId="0" borderId="11" xfId="0" applyNumberFormat="1" applyFont="1" applyFill="1" applyBorder="1" applyAlignment="1">
      <alignment horizontal="center" vertical="center"/>
    </xf>
    <xf numFmtId="0" fontId="0" fillId="0" borderId="0" xfId="0" applyFont="1"/>
    <xf numFmtId="0" fontId="25" fillId="0" borderId="11" xfId="0" applyFont="1" applyFill="1" applyBorder="1" applyAlignment="1">
      <alignment wrapText="1"/>
    </xf>
    <xf numFmtId="0" fontId="0" fillId="0" borderId="0" xfId="0" applyFill="1"/>
    <xf numFmtId="0" fontId="23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vertical="center" wrapText="1"/>
    </xf>
    <xf numFmtId="174" fontId="27" fillId="0" borderId="11" xfId="133" applyNumberFormat="1" applyFont="1" applyFill="1" applyBorder="1" applyAlignment="1">
      <alignment horizontal="center" vertical="center"/>
    </xf>
    <xf numFmtId="174" fontId="27" fillId="0" borderId="12" xfId="133" applyNumberFormat="1" applyFont="1" applyFill="1" applyBorder="1" applyAlignment="1">
      <alignment horizontal="center" vertical="center"/>
    </xf>
    <xf numFmtId="174" fontId="25" fillId="0" borderId="11" xfId="133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3" fontId="26" fillId="0" borderId="11" xfId="0" applyNumberFormat="1" applyFont="1" applyFill="1" applyBorder="1" applyAlignment="1">
      <alignment horizontal="center" vertical="center" wrapText="1"/>
    </xf>
    <xf numFmtId="171" fontId="26" fillId="0" borderId="11" xfId="164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74" fontId="25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</cellXfs>
  <cellStyles count="168">
    <cellStyle name="20% - Ênfase1 2" xfId="1"/>
    <cellStyle name="20% - Ênfase1 3" xfId="2"/>
    <cellStyle name="20% - Ênfase1 4" xfId="3"/>
    <cellStyle name="20% - Ênfase2 2" xfId="4"/>
    <cellStyle name="20% - Ênfase2 3" xfId="5"/>
    <cellStyle name="20% - Ênfase2 4" xfId="6"/>
    <cellStyle name="20% - Ênfase3 2" xfId="7"/>
    <cellStyle name="20% - Ênfase3 3" xfId="8"/>
    <cellStyle name="20% - Ênfase3 4" xfId="9"/>
    <cellStyle name="20% - Ênfase4 2" xfId="10"/>
    <cellStyle name="20% - Ênfase4 3" xfId="11"/>
    <cellStyle name="20% - Ênfase4 4" xfId="12"/>
    <cellStyle name="20% - Ênfase5 2" xfId="13"/>
    <cellStyle name="20% - Ênfase5 3" xfId="14"/>
    <cellStyle name="20% - Ênfase5 4" xfId="15"/>
    <cellStyle name="20% - Ênfase6 2" xfId="16"/>
    <cellStyle name="20% - Ênfase6 3" xfId="17"/>
    <cellStyle name="20% - Ênfase6 4" xfId="18"/>
    <cellStyle name="40% - Ênfase1 2" xfId="19"/>
    <cellStyle name="40% - Ênfase1 3" xfId="20"/>
    <cellStyle name="40% - Ênfase1 4" xfId="21"/>
    <cellStyle name="40% - Ênfase2 2" xfId="22"/>
    <cellStyle name="40% - Ênfase2 3" xfId="23"/>
    <cellStyle name="40% - Ênfase2 4" xfId="24"/>
    <cellStyle name="40% - Ênfase3 2" xfId="25"/>
    <cellStyle name="40% - Ênfase3 3" xfId="26"/>
    <cellStyle name="40% - Ênfase3 4" xfId="27"/>
    <cellStyle name="40% - Ênfase4 2" xfId="28"/>
    <cellStyle name="40% - Ênfase4 3" xfId="29"/>
    <cellStyle name="40% - Ênfase4 4" xfId="30"/>
    <cellStyle name="40% - Ênfase5 2" xfId="31"/>
    <cellStyle name="40% - Ênfase5 3" xfId="32"/>
    <cellStyle name="40% - Ênfase5 4" xfId="33"/>
    <cellStyle name="40% - Ênfase6 2" xfId="34"/>
    <cellStyle name="40% - Ênfase6 3" xfId="35"/>
    <cellStyle name="40% - Ênfase6 4" xfId="36"/>
    <cellStyle name="60% - Ênfase1 2" xfId="37"/>
    <cellStyle name="60% - Ênfase1 3" xfId="38"/>
    <cellStyle name="60% - Ênfase1 4" xfId="39"/>
    <cellStyle name="60% - Ênfase2 2" xfId="40"/>
    <cellStyle name="60% - Ênfase2 3" xfId="41"/>
    <cellStyle name="60% - Ênfase2 4" xfId="42"/>
    <cellStyle name="60% - Ênfase3 2" xfId="43"/>
    <cellStyle name="60% - Ênfase3 3" xfId="44"/>
    <cellStyle name="60% - Ênfase3 4" xfId="45"/>
    <cellStyle name="60% - Ênfase4 2" xfId="46"/>
    <cellStyle name="60% - Ênfase4 3" xfId="47"/>
    <cellStyle name="60% - Ênfase4 4" xfId="48"/>
    <cellStyle name="60% - Ênfase5 2" xfId="49"/>
    <cellStyle name="60% - Ênfase5 3" xfId="50"/>
    <cellStyle name="60% - Ênfase5 4" xfId="51"/>
    <cellStyle name="60% - Ênfase6 2" xfId="52"/>
    <cellStyle name="60% - Ênfase6 3" xfId="53"/>
    <cellStyle name="60% - Ênfase6 4" xfId="54"/>
    <cellStyle name="Bom 2" xfId="55"/>
    <cellStyle name="Bom 3" xfId="56"/>
    <cellStyle name="Bom 4" xfId="57"/>
    <cellStyle name="Cálculo 2" xfId="58"/>
    <cellStyle name="Cálculo 3" xfId="59"/>
    <cellStyle name="Cálculo 4" xfId="60"/>
    <cellStyle name="Célula de Verificação 2" xfId="61"/>
    <cellStyle name="Célula de Verificação 3" xfId="62"/>
    <cellStyle name="Célula de Verificação 4" xfId="63"/>
    <cellStyle name="Célula Vinculada 2" xfId="64"/>
    <cellStyle name="Célula Vinculada 3" xfId="65"/>
    <cellStyle name="Célula Vinculada 4" xfId="66"/>
    <cellStyle name="Ênfase1 2" xfId="67"/>
    <cellStyle name="Ênfase1 3" xfId="68"/>
    <cellStyle name="Ênfase1 4" xfId="69"/>
    <cellStyle name="Ênfase2 2" xfId="70"/>
    <cellStyle name="Ênfase2 3" xfId="71"/>
    <cellStyle name="Ênfase2 4" xfId="72"/>
    <cellStyle name="Ênfase3 2" xfId="73"/>
    <cellStyle name="Ênfase3 3" xfId="74"/>
    <cellStyle name="Ênfase3 4" xfId="75"/>
    <cellStyle name="Ênfase4 2" xfId="76"/>
    <cellStyle name="Ênfase4 3" xfId="77"/>
    <cellStyle name="Ênfase4 4" xfId="78"/>
    <cellStyle name="Ênfase5 2" xfId="79"/>
    <cellStyle name="Ênfase5 3" xfId="80"/>
    <cellStyle name="Ênfase5 4" xfId="81"/>
    <cellStyle name="Ênfase6 2" xfId="82"/>
    <cellStyle name="Ênfase6 3" xfId="83"/>
    <cellStyle name="Ênfase6 4" xfId="84"/>
    <cellStyle name="Entrada 2" xfId="85"/>
    <cellStyle name="Entrada 3" xfId="86"/>
    <cellStyle name="Entrada 4" xfId="87"/>
    <cellStyle name="Hiperlink 2" xfId="88"/>
    <cellStyle name="Incorreto 2" xfId="89"/>
    <cellStyle name="Incorreto 3" xfId="90"/>
    <cellStyle name="Incorreto 4" xfId="91"/>
    <cellStyle name="Milliers" xfId="164" builtinId="3"/>
    <cellStyle name="Neutra 2" xfId="92"/>
    <cellStyle name="Neutra 3" xfId="93"/>
    <cellStyle name="Neutra 4" xfId="94"/>
    <cellStyle name="Normal" xfId="0" builtinId="0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7" xfId="102"/>
    <cellStyle name="Normal 18" xfId="103"/>
    <cellStyle name="Normal 19" xfId="104"/>
    <cellStyle name="Normal 2" xfId="105"/>
    <cellStyle name="Normal 2 2" xfId="106"/>
    <cellStyle name="Normal 20" xfId="107"/>
    <cellStyle name="Normal 21" xfId="108"/>
    <cellStyle name="Normal 22" xfId="109"/>
    <cellStyle name="Normal 23" xfId="110"/>
    <cellStyle name="Normal 24" xfId="111"/>
    <cellStyle name="Normal 25" xfId="112"/>
    <cellStyle name="Normal 26" xfId="113"/>
    <cellStyle name="Normal 27" xfId="114"/>
    <cellStyle name="Normal 28" xfId="115"/>
    <cellStyle name="Normal 29" xfId="116"/>
    <cellStyle name="Normal 3" xfId="117"/>
    <cellStyle name="Normal 3 2" xfId="118"/>
    <cellStyle name="Normal 30" xfId="119"/>
    <cellStyle name="Normal 31" xfId="120"/>
    <cellStyle name="Normal 32" xfId="121"/>
    <cellStyle name="Normal 33" xfId="122"/>
    <cellStyle name="Normal 4" xfId="123"/>
    <cellStyle name="Normal 5" xfId="124"/>
    <cellStyle name="Normal 6" xfId="125"/>
    <cellStyle name="Normal 7" xfId="126"/>
    <cellStyle name="Normal 8" xfId="127"/>
    <cellStyle name="Normal 9" xfId="128"/>
    <cellStyle name="Nota 2" xfId="129"/>
    <cellStyle name="Nota 3" xfId="130"/>
    <cellStyle name="Nota 4" xfId="131"/>
    <cellStyle name="Nota 5" xfId="132"/>
    <cellStyle name="Porcentagem 2" xfId="134"/>
    <cellStyle name="Porcentagem 2 2" xfId="135"/>
    <cellStyle name="Porcentagem 3" xfId="136"/>
    <cellStyle name="Pourcentage" xfId="133" builtinId="5"/>
    <cellStyle name="Saída 2" xfId="137"/>
    <cellStyle name="Saída 3" xfId="138"/>
    <cellStyle name="Saída 4" xfId="139"/>
    <cellStyle name="Texto de Aviso 2" xfId="140"/>
    <cellStyle name="Texto de Aviso 3" xfId="141"/>
    <cellStyle name="Texto de Aviso 4" xfId="142"/>
    <cellStyle name="Texto Explicativo 2" xfId="143"/>
    <cellStyle name="Texto Explicativo 3" xfId="144"/>
    <cellStyle name="Texto Explicativo 4" xfId="145"/>
    <cellStyle name="Título 1 2" xfId="146"/>
    <cellStyle name="Título 1 3" xfId="147"/>
    <cellStyle name="Título 1 4" xfId="148"/>
    <cellStyle name="Título 2 2" xfId="149"/>
    <cellStyle name="Título 2 3" xfId="150"/>
    <cellStyle name="Título 2 4" xfId="151"/>
    <cellStyle name="Título 3 2" xfId="152"/>
    <cellStyle name="Título 3 3" xfId="153"/>
    <cellStyle name="Título 3 4" xfId="154"/>
    <cellStyle name="Título 4 2" xfId="155"/>
    <cellStyle name="Título 4 3" xfId="156"/>
    <cellStyle name="Título 4 4" xfId="157"/>
    <cellStyle name="Título 5" xfId="158"/>
    <cellStyle name="Título 6" xfId="159"/>
    <cellStyle name="Título 7" xfId="160"/>
    <cellStyle name="Total 2" xfId="161"/>
    <cellStyle name="Total 3" xfId="162"/>
    <cellStyle name="Total 4" xfId="163"/>
    <cellStyle name="Vírgula 2" xfId="165"/>
    <cellStyle name="Vírgula 3" xfId="166"/>
    <cellStyle name="Vírgula 4" xfId="1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3"/>
  <sheetViews>
    <sheetView tabSelected="1" zoomScale="70" zoomScaleNormal="70" workbookViewId="0">
      <pane xSplit="4" ySplit="3" topLeftCell="V195" activePane="bottomRight" state="frozenSplit"/>
      <selection pane="topRight" activeCell="D1" sqref="D1"/>
      <selection pane="bottomLeft" activeCell="A3" sqref="A3"/>
      <selection pane="bottomRight" activeCell="AE11" sqref="AE11"/>
    </sheetView>
  </sheetViews>
  <sheetFormatPr baseColWidth="10" defaultRowHeight="15" x14ac:dyDescent="0.25"/>
  <cols>
    <col min="1" max="1" width="10" customWidth="1"/>
    <col min="2" max="2" width="7.28515625" customWidth="1"/>
    <col min="3" max="3" width="75.7109375" customWidth="1"/>
    <col min="4" max="4" width="17.7109375" style="36" customWidth="1"/>
    <col min="5" max="27" width="17.7109375" customWidth="1"/>
    <col min="28" max="28" width="15.28515625" bestFit="1" customWidth="1"/>
    <col min="29" max="29" width="15.42578125" bestFit="1" customWidth="1"/>
    <col min="30" max="256" width="9.140625" customWidth="1"/>
  </cols>
  <sheetData>
    <row r="1" spans="1:29" ht="15" customHeight="1" x14ac:dyDescent="0.25">
      <c r="A1" s="1" t="s">
        <v>0</v>
      </c>
      <c r="B1" s="1"/>
      <c r="C1" s="1"/>
      <c r="D1" s="32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/>
    </row>
    <row r="2" spans="1:29" ht="15.75" customHeight="1" x14ac:dyDescent="0.25">
      <c r="A2" s="1"/>
      <c r="B2" s="1"/>
      <c r="C2" s="1"/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"/>
    </row>
    <row r="3" spans="1:29" x14ac:dyDescent="0.25">
      <c r="A3" s="4" t="s">
        <v>1</v>
      </c>
      <c r="B3" s="4" t="s">
        <v>2</v>
      </c>
      <c r="C3" s="4" t="s">
        <v>3</v>
      </c>
      <c r="D3" s="5" t="s">
        <v>4</v>
      </c>
      <c r="E3" s="5">
        <v>1991</v>
      </c>
      <c r="F3" s="5">
        <v>1992</v>
      </c>
      <c r="G3" s="5">
        <v>1993</v>
      </c>
      <c r="H3" s="5">
        <v>1994</v>
      </c>
      <c r="I3" s="5">
        <v>1995</v>
      </c>
      <c r="J3" s="5">
        <v>1996</v>
      </c>
      <c r="K3" s="5">
        <v>1997</v>
      </c>
      <c r="L3" s="5">
        <v>1998</v>
      </c>
      <c r="M3" s="5">
        <v>1999</v>
      </c>
      <c r="N3" s="5">
        <v>2000</v>
      </c>
      <c r="O3" s="5">
        <v>2001</v>
      </c>
      <c r="P3" s="5">
        <v>2002</v>
      </c>
      <c r="Q3" s="5">
        <v>2003</v>
      </c>
      <c r="R3" s="5">
        <v>2004</v>
      </c>
      <c r="S3" s="5">
        <v>2005</v>
      </c>
      <c r="T3" s="5">
        <v>2006</v>
      </c>
      <c r="U3" s="5">
        <v>2007</v>
      </c>
      <c r="V3" s="5">
        <v>2008</v>
      </c>
      <c r="W3" s="5">
        <v>2009</v>
      </c>
      <c r="X3" s="5">
        <v>2010</v>
      </c>
      <c r="Y3" s="5">
        <v>2011</v>
      </c>
      <c r="Z3" s="5">
        <v>2012</v>
      </c>
      <c r="AA3" s="5">
        <v>2013</v>
      </c>
      <c r="AB3" s="5">
        <v>2014</v>
      </c>
      <c r="AC3" s="5">
        <v>2015</v>
      </c>
    </row>
    <row r="4" spans="1:29" ht="15" customHeight="1" x14ac:dyDescent="0.25">
      <c r="A4" s="53" t="s">
        <v>5</v>
      </c>
      <c r="B4" s="50">
        <v>1</v>
      </c>
      <c r="C4" s="7" t="s">
        <v>6</v>
      </c>
      <c r="D4" s="33" t="s">
        <v>7</v>
      </c>
      <c r="E4" s="8" t="s">
        <v>8</v>
      </c>
      <c r="F4" s="8" t="s">
        <v>8</v>
      </c>
      <c r="G4" s="8" t="s">
        <v>8</v>
      </c>
      <c r="H4" s="8" t="s">
        <v>8</v>
      </c>
      <c r="I4" s="9">
        <v>0.37106138396356358</v>
      </c>
      <c r="J4" s="8" t="s">
        <v>8</v>
      </c>
      <c r="K4" s="8" t="s">
        <v>8</v>
      </c>
      <c r="L4" s="8" t="s">
        <v>8</v>
      </c>
      <c r="M4" s="8" t="s">
        <v>8</v>
      </c>
      <c r="N4" s="8" t="s">
        <v>8</v>
      </c>
      <c r="O4" s="8" t="s">
        <v>8</v>
      </c>
      <c r="P4" s="9">
        <v>0.28477517009240605</v>
      </c>
      <c r="Q4" s="8" t="s">
        <v>8</v>
      </c>
      <c r="R4" s="8" t="s">
        <v>8</v>
      </c>
      <c r="S4" s="8" t="s">
        <v>8</v>
      </c>
      <c r="T4" s="8" t="s">
        <v>8</v>
      </c>
      <c r="U4" s="8" t="s">
        <v>8</v>
      </c>
      <c r="V4" s="8" t="s">
        <v>8</v>
      </c>
      <c r="W4" s="8" t="s">
        <v>8</v>
      </c>
      <c r="X4" s="8" t="s">
        <v>8</v>
      </c>
      <c r="Y4" s="8" t="s">
        <v>8</v>
      </c>
      <c r="Z4" s="9">
        <v>0.34781426037819529</v>
      </c>
      <c r="AA4" s="8" t="s">
        <v>8</v>
      </c>
      <c r="AB4" s="8" t="s">
        <v>8</v>
      </c>
      <c r="AC4" s="8" t="s">
        <v>8</v>
      </c>
    </row>
    <row r="5" spans="1:29" x14ac:dyDescent="0.25">
      <c r="A5" s="54"/>
      <c r="B5" s="51"/>
      <c r="C5" s="11" t="s">
        <v>146</v>
      </c>
      <c r="D5" s="34" t="s">
        <v>15</v>
      </c>
      <c r="E5" s="12" t="s">
        <v>8</v>
      </c>
      <c r="F5" s="12" t="s">
        <v>8</v>
      </c>
      <c r="G5" s="12" t="s">
        <v>8</v>
      </c>
      <c r="H5" s="12" t="s">
        <v>8</v>
      </c>
      <c r="I5" s="13">
        <v>1122312</v>
      </c>
      <c r="J5" s="12" t="s">
        <v>8</v>
      </c>
      <c r="K5" s="12" t="s">
        <v>8</v>
      </c>
      <c r="L5" s="12" t="s">
        <v>8</v>
      </c>
      <c r="M5" s="12" t="s">
        <v>8</v>
      </c>
      <c r="N5" s="12" t="s">
        <v>8</v>
      </c>
      <c r="O5" s="12" t="s">
        <v>8</v>
      </c>
      <c r="P5" s="13">
        <v>1072768</v>
      </c>
      <c r="Q5" s="12" t="s">
        <v>8</v>
      </c>
      <c r="R5" s="12" t="s">
        <v>8</v>
      </c>
      <c r="S5" s="12" t="s">
        <v>8</v>
      </c>
      <c r="T5" s="12" t="s">
        <v>8</v>
      </c>
      <c r="U5" s="12" t="s">
        <v>8</v>
      </c>
      <c r="V5" s="12" t="s">
        <v>8</v>
      </c>
      <c r="W5" s="12" t="s">
        <v>8</v>
      </c>
      <c r="X5" s="12" t="s">
        <v>8</v>
      </c>
      <c r="Y5" s="12" t="s">
        <v>8</v>
      </c>
      <c r="Z5" s="13">
        <v>2200601</v>
      </c>
      <c r="AA5" s="12" t="s">
        <v>8</v>
      </c>
      <c r="AB5" s="12" t="s">
        <v>8</v>
      </c>
      <c r="AC5" s="12" t="s">
        <v>8</v>
      </c>
    </row>
    <row r="6" spans="1:29" x14ac:dyDescent="0.25">
      <c r="A6" s="54"/>
      <c r="B6" s="52"/>
      <c r="C6" s="11" t="s">
        <v>147</v>
      </c>
      <c r="D6" s="34" t="s">
        <v>15</v>
      </c>
      <c r="E6" s="12" t="s">
        <v>8</v>
      </c>
      <c r="F6" s="12" t="s">
        <v>8</v>
      </c>
      <c r="G6" s="12" t="s">
        <v>8</v>
      </c>
      <c r="H6" s="12" t="s">
        <v>8</v>
      </c>
      <c r="I6" s="13">
        <v>3024598</v>
      </c>
      <c r="J6" s="12" t="s">
        <v>8</v>
      </c>
      <c r="K6" s="12" t="s">
        <v>8</v>
      </c>
      <c r="L6" s="12" t="s">
        <v>8</v>
      </c>
      <c r="M6" s="12" t="s">
        <v>8</v>
      </c>
      <c r="N6" s="12" t="s">
        <v>8</v>
      </c>
      <c r="O6" s="12" t="s">
        <v>8</v>
      </c>
      <c r="P6" s="13">
        <v>3767070</v>
      </c>
      <c r="Q6" s="12" t="s">
        <v>8</v>
      </c>
      <c r="R6" s="12" t="s">
        <v>8</v>
      </c>
      <c r="S6" s="12" t="s">
        <v>8</v>
      </c>
      <c r="T6" s="12" t="s">
        <v>8</v>
      </c>
      <c r="U6" s="12" t="s">
        <v>8</v>
      </c>
      <c r="V6" s="12" t="s">
        <v>8</v>
      </c>
      <c r="W6" s="12" t="s">
        <v>8</v>
      </c>
      <c r="X6" s="12" t="s">
        <v>8</v>
      </c>
      <c r="Y6" s="12" t="s">
        <v>8</v>
      </c>
      <c r="Z6" s="13">
        <v>6326943</v>
      </c>
      <c r="AA6" s="12" t="s">
        <v>8</v>
      </c>
      <c r="AB6" s="12" t="s">
        <v>8</v>
      </c>
      <c r="AC6" s="12" t="s">
        <v>8</v>
      </c>
    </row>
    <row r="7" spans="1:29" x14ac:dyDescent="0.25">
      <c r="A7" s="54"/>
      <c r="B7" s="50">
        <v>2</v>
      </c>
      <c r="C7" s="7" t="s">
        <v>9</v>
      </c>
      <c r="D7" s="33" t="s">
        <v>7</v>
      </c>
      <c r="E7" s="8" t="s">
        <v>8</v>
      </c>
      <c r="F7" s="8" t="s">
        <v>8</v>
      </c>
      <c r="G7" s="8" t="s">
        <v>8</v>
      </c>
      <c r="H7" s="8" t="s">
        <v>8</v>
      </c>
      <c r="I7" s="9">
        <v>2.532881829625592E-3</v>
      </c>
      <c r="J7" s="8" t="s">
        <v>8</v>
      </c>
      <c r="K7" s="8" t="s">
        <v>8</v>
      </c>
      <c r="L7" s="8" t="s">
        <v>8</v>
      </c>
      <c r="M7" s="8" t="s">
        <v>8</v>
      </c>
      <c r="N7" s="8" t="s">
        <v>8</v>
      </c>
      <c r="O7" s="8" t="s">
        <v>8</v>
      </c>
      <c r="P7" s="9">
        <v>6.5095684444409054E-3</v>
      </c>
      <c r="Q7" s="8" t="s">
        <v>8</v>
      </c>
      <c r="R7" s="8" t="s">
        <v>8</v>
      </c>
      <c r="S7" s="8" t="s">
        <v>8</v>
      </c>
      <c r="T7" s="8" t="s">
        <v>8</v>
      </c>
      <c r="U7" s="8" t="s">
        <v>8</v>
      </c>
      <c r="V7" s="8" t="s">
        <v>8</v>
      </c>
      <c r="W7" s="8" t="s">
        <v>8</v>
      </c>
      <c r="X7" s="8" t="s">
        <v>8</v>
      </c>
      <c r="Y7" s="8" t="s">
        <v>8</v>
      </c>
      <c r="Z7" s="9">
        <v>4.143707316471794E-3</v>
      </c>
      <c r="AA7" s="8" t="s">
        <v>8</v>
      </c>
      <c r="AB7" s="9" t="s">
        <v>8</v>
      </c>
      <c r="AC7" s="9" t="s">
        <v>8</v>
      </c>
    </row>
    <row r="8" spans="1:29" x14ac:dyDescent="0.25">
      <c r="A8" s="54"/>
      <c r="B8" s="51"/>
      <c r="C8" s="11" t="s">
        <v>148</v>
      </c>
      <c r="D8" s="34" t="s">
        <v>15</v>
      </c>
      <c r="E8" s="12" t="s">
        <v>8</v>
      </c>
      <c r="F8" s="12" t="s">
        <v>8</v>
      </c>
      <c r="G8" s="12" t="s">
        <v>8</v>
      </c>
      <c r="H8" s="12" t="s">
        <v>8</v>
      </c>
      <c r="I8" s="13">
        <v>7661</v>
      </c>
      <c r="J8" s="12" t="s">
        <v>8</v>
      </c>
      <c r="K8" s="12" t="s">
        <v>8</v>
      </c>
      <c r="L8" s="12" t="s">
        <v>8</v>
      </c>
      <c r="M8" s="12" t="s">
        <v>8</v>
      </c>
      <c r="N8" s="12" t="s">
        <v>8</v>
      </c>
      <c r="O8" s="12" t="s">
        <v>8</v>
      </c>
      <c r="P8" s="13">
        <v>24552</v>
      </c>
      <c r="Q8" s="12" t="s">
        <v>8</v>
      </c>
      <c r="R8" s="12" t="s">
        <v>8</v>
      </c>
      <c r="S8" s="12" t="s">
        <v>8</v>
      </c>
      <c r="T8" s="12" t="s">
        <v>8</v>
      </c>
      <c r="U8" s="12" t="s">
        <v>8</v>
      </c>
      <c r="V8" s="12" t="s">
        <v>8</v>
      </c>
      <c r="W8" s="12" t="s">
        <v>8</v>
      </c>
      <c r="X8" s="12" t="s">
        <v>8</v>
      </c>
      <c r="Y8" s="12" t="s">
        <v>8</v>
      </c>
      <c r="Z8" s="13">
        <v>26217</v>
      </c>
      <c r="AA8" s="12" t="s">
        <v>8</v>
      </c>
      <c r="AB8" s="12" t="s">
        <v>8</v>
      </c>
      <c r="AC8" s="12" t="s">
        <v>8</v>
      </c>
    </row>
    <row r="9" spans="1:29" x14ac:dyDescent="0.25">
      <c r="A9" s="54"/>
      <c r="B9" s="52"/>
      <c r="C9" s="11" t="s">
        <v>147</v>
      </c>
      <c r="D9" s="34" t="s">
        <v>15</v>
      </c>
      <c r="E9" s="12" t="s">
        <v>8</v>
      </c>
      <c r="F9" s="12" t="s">
        <v>8</v>
      </c>
      <c r="G9" s="12" t="s">
        <v>8</v>
      </c>
      <c r="H9" s="12" t="s">
        <v>8</v>
      </c>
      <c r="I9" s="13">
        <v>3024598</v>
      </c>
      <c r="J9" s="12" t="s">
        <v>8</v>
      </c>
      <c r="K9" s="12" t="s">
        <v>8</v>
      </c>
      <c r="L9" s="12" t="s">
        <v>8</v>
      </c>
      <c r="M9" s="12" t="s">
        <v>8</v>
      </c>
      <c r="N9" s="12" t="s">
        <v>8</v>
      </c>
      <c r="O9" s="12" t="s">
        <v>8</v>
      </c>
      <c r="P9" s="13">
        <v>3767070</v>
      </c>
      <c r="Q9" s="12" t="s">
        <v>8</v>
      </c>
      <c r="R9" s="12" t="s">
        <v>8</v>
      </c>
      <c r="S9" s="12" t="s">
        <v>8</v>
      </c>
      <c r="T9" s="12" t="s">
        <v>8</v>
      </c>
      <c r="U9" s="12" t="s">
        <v>8</v>
      </c>
      <c r="V9" s="12" t="s">
        <v>8</v>
      </c>
      <c r="W9" s="12" t="s">
        <v>8</v>
      </c>
      <c r="X9" s="12" t="s">
        <v>8</v>
      </c>
      <c r="Y9" s="12" t="s">
        <v>8</v>
      </c>
      <c r="Z9" s="13">
        <v>6326943</v>
      </c>
      <c r="AA9" s="12" t="s">
        <v>8</v>
      </c>
      <c r="AB9" s="12" t="s">
        <v>8</v>
      </c>
      <c r="AC9" s="12" t="s">
        <v>8</v>
      </c>
    </row>
    <row r="10" spans="1:29" ht="30" x14ac:dyDescent="0.25">
      <c r="A10" s="54"/>
      <c r="B10" s="50">
        <v>3</v>
      </c>
      <c r="C10" s="7" t="s">
        <v>10</v>
      </c>
      <c r="D10" s="33" t="s">
        <v>7</v>
      </c>
      <c r="E10" s="8" t="s">
        <v>8</v>
      </c>
      <c r="F10" s="8" t="s">
        <v>8</v>
      </c>
      <c r="G10" s="8" t="s">
        <v>8</v>
      </c>
      <c r="H10" s="8" t="s">
        <v>8</v>
      </c>
      <c r="I10" s="9">
        <v>0.42842385478187811</v>
      </c>
      <c r="J10" s="8" t="s">
        <v>8</v>
      </c>
      <c r="K10" s="8" t="s">
        <v>8</v>
      </c>
      <c r="L10" s="8" t="s">
        <v>8</v>
      </c>
      <c r="M10" s="8" t="s">
        <v>8</v>
      </c>
      <c r="N10" s="8" t="s">
        <v>8</v>
      </c>
      <c r="O10" s="8" t="s">
        <v>8</v>
      </c>
      <c r="P10" s="9">
        <v>0.44551972753360036</v>
      </c>
      <c r="Q10" s="8" t="s">
        <v>8</v>
      </c>
      <c r="R10" s="8" t="s">
        <v>8</v>
      </c>
      <c r="S10" s="8" t="s">
        <v>8</v>
      </c>
      <c r="T10" s="8" t="s">
        <v>8</v>
      </c>
      <c r="U10" s="8" t="s">
        <v>8</v>
      </c>
      <c r="V10" s="8" t="s">
        <v>8</v>
      </c>
      <c r="W10" s="8" t="s">
        <v>8</v>
      </c>
      <c r="X10" s="8" t="s">
        <v>8</v>
      </c>
      <c r="Y10" s="8" t="s">
        <v>8</v>
      </c>
      <c r="Z10" s="9">
        <v>0.28062367560447438</v>
      </c>
      <c r="AA10" s="8" t="s">
        <v>8</v>
      </c>
      <c r="AB10" s="9" t="s">
        <v>8</v>
      </c>
      <c r="AC10" s="9" t="s">
        <v>8</v>
      </c>
    </row>
    <row r="11" spans="1:29" x14ac:dyDescent="0.25">
      <c r="A11" s="54"/>
      <c r="B11" s="51"/>
      <c r="C11" s="11" t="s">
        <v>149</v>
      </c>
      <c r="D11" s="34" t="s">
        <v>15</v>
      </c>
      <c r="E11" s="12" t="s">
        <v>8</v>
      </c>
      <c r="F11" s="12" t="s">
        <v>8</v>
      </c>
      <c r="G11" s="12" t="s">
        <v>8</v>
      </c>
      <c r="H11" s="12" t="s">
        <v>8</v>
      </c>
      <c r="I11" s="13">
        <v>5423</v>
      </c>
      <c r="J11" s="12" t="s">
        <v>8</v>
      </c>
      <c r="K11" s="12" t="s">
        <v>8</v>
      </c>
      <c r="L11" s="12" t="s">
        <v>8</v>
      </c>
      <c r="M11" s="12" t="s">
        <v>8</v>
      </c>
      <c r="N11" s="12" t="s">
        <v>8</v>
      </c>
      <c r="O11" s="12" t="s">
        <v>8</v>
      </c>
      <c r="P11" s="13">
        <v>40216</v>
      </c>
      <c r="Q11" s="12" t="s">
        <v>8</v>
      </c>
      <c r="R11" s="12" t="s">
        <v>8</v>
      </c>
      <c r="S11" s="12" t="s">
        <v>8</v>
      </c>
      <c r="T11" s="12" t="s">
        <v>8</v>
      </c>
      <c r="U11" s="12" t="s">
        <v>8</v>
      </c>
      <c r="V11" s="12" t="s">
        <v>8</v>
      </c>
      <c r="W11" s="12" t="s">
        <v>8</v>
      </c>
      <c r="X11" s="12" t="s">
        <v>8</v>
      </c>
      <c r="Y11" s="12" t="s">
        <v>8</v>
      </c>
      <c r="Z11" s="13">
        <v>110808</v>
      </c>
      <c r="AA11" s="12" t="s">
        <v>8</v>
      </c>
      <c r="AB11" s="12" t="s">
        <v>8</v>
      </c>
      <c r="AC11" s="12" t="s">
        <v>8</v>
      </c>
    </row>
    <row r="12" spans="1:29" x14ac:dyDescent="0.25">
      <c r="A12" s="54"/>
      <c r="B12" s="51"/>
      <c r="C12" s="11" t="s">
        <v>150</v>
      </c>
      <c r="D12" s="34" t="s">
        <v>15</v>
      </c>
      <c r="E12" s="12" t="s">
        <v>8</v>
      </c>
      <c r="F12" s="12" t="s">
        <v>8</v>
      </c>
      <c r="G12" s="12" t="s">
        <v>8</v>
      </c>
      <c r="H12" s="12" t="s">
        <v>8</v>
      </c>
      <c r="I12" s="13">
        <v>1211062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8</v>
      </c>
      <c r="P12" s="13">
        <v>1508424</v>
      </c>
      <c r="Q12" s="12" t="s">
        <v>8</v>
      </c>
      <c r="R12" s="12" t="s">
        <v>8</v>
      </c>
      <c r="S12" s="12" t="s">
        <v>8</v>
      </c>
      <c r="T12" s="12" t="s">
        <v>8</v>
      </c>
      <c r="U12" s="12" t="s">
        <v>8</v>
      </c>
      <c r="V12" s="12" t="s">
        <v>8</v>
      </c>
      <c r="W12" s="12" t="s">
        <v>8</v>
      </c>
      <c r="X12" s="12" t="s">
        <v>8</v>
      </c>
      <c r="Y12" s="12" t="s">
        <v>8</v>
      </c>
      <c r="Z12" s="13">
        <v>1318892</v>
      </c>
      <c r="AA12" s="12" t="s">
        <v>8</v>
      </c>
      <c r="AB12" s="12" t="s">
        <v>8</v>
      </c>
      <c r="AC12" s="12" t="s">
        <v>8</v>
      </c>
    </row>
    <row r="13" spans="1:29" x14ac:dyDescent="0.25">
      <c r="A13" s="54"/>
      <c r="B13" s="51"/>
      <c r="C13" s="11" t="s">
        <v>151</v>
      </c>
      <c r="D13" s="34" t="s">
        <v>15</v>
      </c>
      <c r="E13" s="12" t="s">
        <v>8</v>
      </c>
      <c r="F13" s="12" t="s">
        <v>8</v>
      </c>
      <c r="G13" s="12" t="s">
        <v>8</v>
      </c>
      <c r="H13" s="12" t="s">
        <v>8</v>
      </c>
      <c r="I13" s="13">
        <v>51815</v>
      </c>
      <c r="J13" s="12" t="s">
        <v>8</v>
      </c>
      <c r="K13" s="12" t="s">
        <v>8</v>
      </c>
      <c r="L13" s="12" t="s">
        <v>8</v>
      </c>
      <c r="M13" s="12" t="s">
        <v>8</v>
      </c>
      <c r="N13" s="12" t="s">
        <v>8</v>
      </c>
      <c r="O13" s="12" t="s">
        <v>8</v>
      </c>
      <c r="P13" s="13">
        <v>93929</v>
      </c>
      <c r="Q13" s="12" t="s">
        <v>8</v>
      </c>
      <c r="R13" s="12" t="s">
        <v>8</v>
      </c>
      <c r="S13" s="12" t="s">
        <v>8</v>
      </c>
      <c r="T13" s="12" t="s">
        <v>8</v>
      </c>
      <c r="U13" s="12" t="s">
        <v>8</v>
      </c>
      <c r="V13" s="12" t="s">
        <v>8</v>
      </c>
      <c r="W13" s="12" t="s">
        <v>8</v>
      </c>
      <c r="X13" s="12" t="s">
        <v>8</v>
      </c>
      <c r="Y13" s="12" t="s">
        <v>8</v>
      </c>
      <c r="Z13" s="13">
        <v>285539</v>
      </c>
      <c r="AA13" s="12" t="s">
        <v>8</v>
      </c>
      <c r="AB13" s="12" t="s">
        <v>8</v>
      </c>
      <c r="AC13" s="12" t="s">
        <v>8</v>
      </c>
    </row>
    <row r="14" spans="1:29" x14ac:dyDescent="0.25">
      <c r="A14" s="54"/>
      <c r="B14" s="51"/>
      <c r="C14" s="11" t="s">
        <v>152</v>
      </c>
      <c r="D14" s="34" t="s">
        <v>15</v>
      </c>
      <c r="E14" s="12" t="s">
        <v>8</v>
      </c>
      <c r="F14" s="12" t="s">
        <v>8</v>
      </c>
      <c r="G14" s="12" t="s">
        <v>8</v>
      </c>
      <c r="H14" s="12" t="s">
        <v>8</v>
      </c>
      <c r="I14" s="13">
        <v>27510</v>
      </c>
      <c r="J14" s="12" t="s">
        <v>8</v>
      </c>
      <c r="K14" s="12" t="s">
        <v>8</v>
      </c>
      <c r="L14" s="12" t="s">
        <v>8</v>
      </c>
      <c r="M14" s="12" t="s">
        <v>8</v>
      </c>
      <c r="N14" s="12" t="s">
        <v>8</v>
      </c>
      <c r="O14" s="12" t="s">
        <v>8</v>
      </c>
      <c r="P14" s="13">
        <v>35735</v>
      </c>
      <c r="Q14" s="12" t="s">
        <v>8</v>
      </c>
      <c r="R14" s="12" t="s">
        <v>8</v>
      </c>
      <c r="S14" s="12" t="s">
        <v>8</v>
      </c>
      <c r="T14" s="12" t="s">
        <v>8</v>
      </c>
      <c r="U14" s="12" t="s">
        <v>8</v>
      </c>
      <c r="V14" s="12" t="s">
        <v>8</v>
      </c>
      <c r="W14" s="12" t="s">
        <v>8</v>
      </c>
      <c r="X14" s="12" t="s">
        <v>8</v>
      </c>
      <c r="Y14" s="12" t="s">
        <v>8</v>
      </c>
      <c r="Z14" s="13">
        <v>60251</v>
      </c>
      <c r="AA14" s="12" t="s">
        <v>8</v>
      </c>
      <c r="AB14" s="12" t="s">
        <v>8</v>
      </c>
      <c r="AC14" s="12" t="s">
        <v>8</v>
      </c>
    </row>
    <row r="15" spans="1:29" x14ac:dyDescent="0.25">
      <c r="A15" s="54"/>
      <c r="B15" s="52"/>
      <c r="C15" s="11" t="s">
        <v>147</v>
      </c>
      <c r="D15" s="34" t="s">
        <v>15</v>
      </c>
      <c r="E15" s="12" t="s">
        <v>8</v>
      </c>
      <c r="F15" s="12" t="s">
        <v>8</v>
      </c>
      <c r="G15" s="12" t="s">
        <v>8</v>
      </c>
      <c r="H15" s="12" t="s">
        <v>8</v>
      </c>
      <c r="I15" s="13">
        <v>3024598</v>
      </c>
      <c r="J15" s="12" t="s">
        <v>8</v>
      </c>
      <c r="K15" s="12" t="s">
        <v>8</v>
      </c>
      <c r="L15" s="12" t="s">
        <v>8</v>
      </c>
      <c r="M15" s="12" t="s">
        <v>8</v>
      </c>
      <c r="N15" s="12" t="s">
        <v>8</v>
      </c>
      <c r="O15" s="12" t="s">
        <v>8</v>
      </c>
      <c r="P15" s="13">
        <v>3767070</v>
      </c>
      <c r="Q15" s="12" t="s">
        <v>8</v>
      </c>
      <c r="R15" s="12" t="s">
        <v>8</v>
      </c>
      <c r="S15" s="12" t="s">
        <v>8</v>
      </c>
      <c r="T15" s="12" t="s">
        <v>8</v>
      </c>
      <c r="U15" s="12" t="s">
        <v>8</v>
      </c>
      <c r="V15" s="12" t="s">
        <v>8</v>
      </c>
      <c r="W15" s="12" t="s">
        <v>8</v>
      </c>
      <c r="X15" s="12" t="s">
        <v>8</v>
      </c>
      <c r="Y15" s="12" t="s">
        <v>8</v>
      </c>
      <c r="Z15" s="13">
        <v>6326943</v>
      </c>
      <c r="AA15" s="12" t="s">
        <v>8</v>
      </c>
      <c r="AB15" s="12" t="s">
        <v>8</v>
      </c>
      <c r="AC15" s="12" t="s">
        <v>8</v>
      </c>
    </row>
    <row r="16" spans="1:29" x14ac:dyDescent="0.25">
      <c r="A16" s="54"/>
      <c r="B16" s="50">
        <v>4</v>
      </c>
      <c r="C16" s="10" t="s">
        <v>11</v>
      </c>
      <c r="D16" s="33" t="s">
        <v>7</v>
      </c>
      <c r="E16" s="8" t="s">
        <v>8</v>
      </c>
      <c r="F16" s="8" t="s">
        <v>8</v>
      </c>
      <c r="G16" s="8" t="s">
        <v>8</v>
      </c>
      <c r="H16" s="8" t="s">
        <v>8</v>
      </c>
      <c r="I16" s="9">
        <v>0.19076839252440625</v>
      </c>
      <c r="J16" s="8" t="s">
        <v>8</v>
      </c>
      <c r="K16" s="8" t="s">
        <v>8</v>
      </c>
      <c r="L16" s="8" t="s">
        <v>8</v>
      </c>
      <c r="M16" s="8" t="s">
        <v>8</v>
      </c>
      <c r="N16" s="8" t="s">
        <v>8</v>
      </c>
      <c r="O16" s="8" t="s">
        <v>8</v>
      </c>
      <c r="P16" s="9">
        <v>0.24968184822687128</v>
      </c>
      <c r="Q16" s="8" t="s">
        <v>8</v>
      </c>
      <c r="R16" s="8" t="s">
        <v>8</v>
      </c>
      <c r="S16" s="8" t="s">
        <v>8</v>
      </c>
      <c r="T16" s="8" t="s">
        <v>8</v>
      </c>
      <c r="U16" s="8" t="s">
        <v>8</v>
      </c>
      <c r="V16" s="8" t="s">
        <v>8</v>
      </c>
      <c r="W16" s="8" t="s">
        <v>8</v>
      </c>
      <c r="X16" s="8" t="s">
        <v>8</v>
      </c>
      <c r="Y16" s="8" t="s">
        <v>8</v>
      </c>
      <c r="Z16" s="9">
        <v>0.32595062101871314</v>
      </c>
      <c r="AA16" s="8" t="s">
        <v>8</v>
      </c>
      <c r="AB16" s="9" t="s">
        <v>8</v>
      </c>
      <c r="AC16" s="9" t="s">
        <v>8</v>
      </c>
    </row>
    <row r="17" spans="1:29" x14ac:dyDescent="0.25">
      <c r="A17" s="54"/>
      <c r="B17" s="51"/>
      <c r="C17" s="11" t="s">
        <v>153</v>
      </c>
      <c r="D17" s="34" t="s">
        <v>15</v>
      </c>
      <c r="E17" s="34" t="s">
        <v>8</v>
      </c>
      <c r="F17" s="34" t="s">
        <v>8</v>
      </c>
      <c r="G17" s="34" t="s">
        <v>8</v>
      </c>
      <c r="H17" s="34" t="s">
        <v>8</v>
      </c>
      <c r="I17" s="13">
        <v>393426</v>
      </c>
      <c r="J17" s="34" t="s">
        <v>8</v>
      </c>
      <c r="K17" s="34" t="s">
        <v>8</v>
      </c>
      <c r="L17" s="34" t="s">
        <v>8</v>
      </c>
      <c r="M17" s="34" t="s">
        <v>8</v>
      </c>
      <c r="N17" s="34" t="s">
        <v>8</v>
      </c>
      <c r="O17" s="34" t="s">
        <v>8</v>
      </c>
      <c r="P17" s="13">
        <v>656559</v>
      </c>
      <c r="Q17" s="34" t="s">
        <v>8</v>
      </c>
      <c r="R17" s="34" t="s">
        <v>8</v>
      </c>
      <c r="S17" s="34" t="s">
        <v>8</v>
      </c>
      <c r="T17" s="34" t="s">
        <v>8</v>
      </c>
      <c r="U17" s="34" t="s">
        <v>8</v>
      </c>
      <c r="V17" s="34" t="s">
        <v>8</v>
      </c>
      <c r="W17" s="34" t="s">
        <v>8</v>
      </c>
      <c r="X17" s="34" t="s">
        <v>8</v>
      </c>
      <c r="Y17" s="34" t="s">
        <v>8</v>
      </c>
      <c r="Z17" s="13">
        <v>1412166</v>
      </c>
      <c r="AA17" s="34" t="s">
        <v>8</v>
      </c>
      <c r="AB17" s="34" t="s">
        <v>8</v>
      </c>
      <c r="AC17" s="34" t="s">
        <v>8</v>
      </c>
    </row>
    <row r="18" spans="1:29" x14ac:dyDescent="0.25">
      <c r="A18" s="54"/>
      <c r="B18" s="51"/>
      <c r="C18" s="11" t="s">
        <v>154</v>
      </c>
      <c r="D18" s="34" t="s">
        <v>15</v>
      </c>
      <c r="E18" s="34" t="s">
        <v>8</v>
      </c>
      <c r="F18" s="34" t="s">
        <v>8</v>
      </c>
      <c r="G18" s="34" t="s">
        <v>8</v>
      </c>
      <c r="H18" s="34" t="s">
        <v>8</v>
      </c>
      <c r="I18" s="13">
        <v>166461</v>
      </c>
      <c r="J18" s="34" t="s">
        <v>8</v>
      </c>
      <c r="K18" s="34" t="s">
        <v>8</v>
      </c>
      <c r="L18" s="34" t="s">
        <v>8</v>
      </c>
      <c r="M18" s="34" t="s">
        <v>8</v>
      </c>
      <c r="N18" s="34" t="s">
        <v>8</v>
      </c>
      <c r="O18" s="34" t="s">
        <v>8</v>
      </c>
      <c r="P18" s="13">
        <v>260877</v>
      </c>
      <c r="Q18" s="34" t="s">
        <v>8</v>
      </c>
      <c r="R18" s="34" t="s">
        <v>8</v>
      </c>
      <c r="S18" s="34" t="s">
        <v>8</v>
      </c>
      <c r="T18" s="34" t="s">
        <v>8</v>
      </c>
      <c r="U18" s="34" t="s">
        <v>8</v>
      </c>
      <c r="V18" s="34" t="s">
        <v>8</v>
      </c>
      <c r="W18" s="34" t="s">
        <v>8</v>
      </c>
      <c r="X18" s="34" t="s">
        <v>8</v>
      </c>
      <c r="Y18" s="34" t="s">
        <v>8</v>
      </c>
      <c r="Z18" s="13">
        <v>574014</v>
      </c>
      <c r="AA18" s="34" t="s">
        <v>8</v>
      </c>
      <c r="AB18" s="34" t="s">
        <v>8</v>
      </c>
      <c r="AC18" s="34" t="s">
        <v>8</v>
      </c>
    </row>
    <row r="19" spans="1:29" x14ac:dyDescent="0.25">
      <c r="A19" s="54"/>
      <c r="B19" s="51"/>
      <c r="C19" s="11" t="s">
        <v>155</v>
      </c>
      <c r="D19" s="34" t="s">
        <v>15</v>
      </c>
      <c r="E19" s="34" t="s">
        <v>8</v>
      </c>
      <c r="F19" s="34" t="s">
        <v>8</v>
      </c>
      <c r="G19" s="34" t="s">
        <v>8</v>
      </c>
      <c r="H19" s="34" t="s">
        <v>8</v>
      </c>
      <c r="I19" s="13">
        <v>17111</v>
      </c>
      <c r="J19" s="34" t="s">
        <v>8</v>
      </c>
      <c r="K19" s="34" t="s">
        <v>8</v>
      </c>
      <c r="L19" s="34" t="s">
        <v>8</v>
      </c>
      <c r="M19" s="34" t="s">
        <v>8</v>
      </c>
      <c r="N19" s="34" t="s">
        <v>8</v>
      </c>
      <c r="O19" s="34" t="s">
        <v>8</v>
      </c>
      <c r="P19" s="13">
        <v>23133</v>
      </c>
      <c r="Q19" s="34" t="s">
        <v>8</v>
      </c>
      <c r="R19" s="34" t="s">
        <v>8</v>
      </c>
      <c r="S19" s="34" t="s">
        <v>8</v>
      </c>
      <c r="T19" s="34" t="s">
        <v>8</v>
      </c>
      <c r="U19" s="34" t="s">
        <v>8</v>
      </c>
      <c r="V19" s="34" t="s">
        <v>8</v>
      </c>
      <c r="W19" s="34" t="s">
        <v>8</v>
      </c>
      <c r="X19" s="34" t="s">
        <v>8</v>
      </c>
      <c r="Y19" s="34" t="s">
        <v>8</v>
      </c>
      <c r="Z19" s="13">
        <v>73144</v>
      </c>
      <c r="AA19" s="34" t="s">
        <v>8</v>
      </c>
      <c r="AB19" s="34" t="s">
        <v>8</v>
      </c>
      <c r="AC19" s="34" t="s">
        <v>8</v>
      </c>
    </row>
    <row r="20" spans="1:29" x14ac:dyDescent="0.25">
      <c r="A20" s="54"/>
      <c r="B20" s="52"/>
      <c r="C20" s="11" t="s">
        <v>147</v>
      </c>
      <c r="D20" s="34" t="s">
        <v>15</v>
      </c>
      <c r="E20" s="12" t="s">
        <v>8</v>
      </c>
      <c r="F20" s="12" t="s">
        <v>8</v>
      </c>
      <c r="G20" s="12" t="s">
        <v>8</v>
      </c>
      <c r="H20" s="12" t="s">
        <v>8</v>
      </c>
      <c r="I20" s="13">
        <v>3024598</v>
      </c>
      <c r="J20" s="12" t="s">
        <v>8</v>
      </c>
      <c r="K20" s="12" t="s">
        <v>8</v>
      </c>
      <c r="L20" s="12" t="s">
        <v>8</v>
      </c>
      <c r="M20" s="12" t="s">
        <v>8</v>
      </c>
      <c r="N20" s="12" t="s">
        <v>8</v>
      </c>
      <c r="O20" s="12" t="s">
        <v>8</v>
      </c>
      <c r="P20" s="13">
        <v>3767070</v>
      </c>
      <c r="Q20" s="12" t="s">
        <v>8</v>
      </c>
      <c r="R20" s="12" t="s">
        <v>8</v>
      </c>
      <c r="S20" s="12" t="s">
        <v>8</v>
      </c>
      <c r="T20" s="12" t="s">
        <v>8</v>
      </c>
      <c r="U20" s="12" t="s">
        <v>8</v>
      </c>
      <c r="V20" s="12" t="s">
        <v>8</v>
      </c>
      <c r="W20" s="12" t="s">
        <v>8</v>
      </c>
      <c r="X20" s="12" t="s">
        <v>8</v>
      </c>
      <c r="Y20" s="12" t="s">
        <v>8</v>
      </c>
      <c r="Z20" s="13">
        <v>6326943</v>
      </c>
      <c r="AA20" s="12" t="s">
        <v>8</v>
      </c>
      <c r="AB20" s="12" t="s">
        <v>8</v>
      </c>
      <c r="AC20" s="12" t="s">
        <v>8</v>
      </c>
    </row>
    <row r="21" spans="1:29" x14ac:dyDescent="0.25">
      <c r="A21" s="54"/>
      <c r="B21" s="50">
        <v>5</v>
      </c>
      <c r="C21" s="10" t="s">
        <v>12</v>
      </c>
      <c r="D21" s="33" t="s">
        <v>7</v>
      </c>
      <c r="E21" s="8" t="s">
        <v>8</v>
      </c>
      <c r="F21" s="8" t="s">
        <v>8</v>
      </c>
      <c r="G21" s="8" t="s">
        <v>8</v>
      </c>
      <c r="H21" s="8" t="s">
        <v>8</v>
      </c>
      <c r="I21" s="9">
        <v>5.1476555264974074E-3</v>
      </c>
      <c r="J21" s="8" t="s">
        <v>8</v>
      </c>
      <c r="K21" s="8" t="s">
        <v>8</v>
      </c>
      <c r="L21" s="8" t="s">
        <v>8</v>
      </c>
      <c r="M21" s="8" t="s">
        <v>8</v>
      </c>
      <c r="N21" s="8" t="s">
        <v>8</v>
      </c>
      <c r="O21" s="8" t="s">
        <v>8</v>
      </c>
      <c r="P21" s="9">
        <v>8.9671813903113035E-3</v>
      </c>
      <c r="Q21" s="8" t="s">
        <v>8</v>
      </c>
      <c r="R21" s="8" t="s">
        <v>8</v>
      </c>
      <c r="S21" s="8" t="s">
        <v>8</v>
      </c>
      <c r="T21" s="8" t="s">
        <v>8</v>
      </c>
      <c r="U21" s="8" t="s">
        <v>8</v>
      </c>
      <c r="V21" s="8" t="s">
        <v>8</v>
      </c>
      <c r="W21" s="8" t="s">
        <v>8</v>
      </c>
      <c r="X21" s="8" t="s">
        <v>8</v>
      </c>
      <c r="Y21" s="8" t="s">
        <v>8</v>
      </c>
      <c r="Z21" s="9">
        <v>3.9985029104893155E-2</v>
      </c>
      <c r="AA21" s="8" t="s">
        <v>8</v>
      </c>
      <c r="AB21" s="9" t="s">
        <v>8</v>
      </c>
      <c r="AC21" s="9" t="s">
        <v>8</v>
      </c>
    </row>
    <row r="22" spans="1:29" x14ac:dyDescent="0.25">
      <c r="A22" s="54"/>
      <c r="B22" s="51"/>
      <c r="C22" s="11" t="s">
        <v>156</v>
      </c>
      <c r="D22" s="34" t="s">
        <v>15</v>
      </c>
      <c r="E22" s="12" t="s">
        <v>8</v>
      </c>
      <c r="F22" s="12" t="s">
        <v>8</v>
      </c>
      <c r="G22" s="12" t="s">
        <v>8</v>
      </c>
      <c r="H22" s="12" t="s">
        <v>8</v>
      </c>
      <c r="I22" s="13">
        <v>15570</v>
      </c>
      <c r="J22" s="12" t="s">
        <v>8</v>
      </c>
      <c r="K22" s="12" t="s">
        <v>8</v>
      </c>
      <c r="L22" s="12" t="s">
        <v>8</v>
      </c>
      <c r="M22" s="12" t="s">
        <v>8</v>
      </c>
      <c r="N22" s="12" t="s">
        <v>8</v>
      </c>
      <c r="O22" s="12" t="s">
        <v>8</v>
      </c>
      <c r="P22" s="13">
        <v>33780</v>
      </c>
      <c r="Q22" s="12" t="s">
        <v>8</v>
      </c>
      <c r="R22" s="12" t="s">
        <v>8</v>
      </c>
      <c r="S22" s="12" t="s">
        <v>8</v>
      </c>
      <c r="T22" s="12" t="s">
        <v>8</v>
      </c>
      <c r="U22" s="12" t="s">
        <v>8</v>
      </c>
      <c r="V22" s="12" t="s">
        <v>8</v>
      </c>
      <c r="W22" s="12" t="s">
        <v>8</v>
      </c>
      <c r="X22" s="12" t="s">
        <v>8</v>
      </c>
      <c r="Y22" s="12" t="s">
        <v>8</v>
      </c>
      <c r="Z22" s="13">
        <v>215070</v>
      </c>
      <c r="AA22" s="12" t="s">
        <v>8</v>
      </c>
      <c r="AB22" s="12" t="s">
        <v>8</v>
      </c>
      <c r="AC22" s="12" t="s">
        <v>8</v>
      </c>
    </row>
    <row r="23" spans="1:29" x14ac:dyDescent="0.25">
      <c r="A23" s="54"/>
      <c r="B23" s="51"/>
      <c r="C23" s="11" t="s">
        <v>157</v>
      </c>
      <c r="D23" s="34" t="s">
        <v>15</v>
      </c>
      <c r="E23" s="12" t="s">
        <v>8</v>
      </c>
      <c r="F23" s="12" t="s">
        <v>8</v>
      </c>
      <c r="G23" s="12" t="s">
        <v>8</v>
      </c>
      <c r="H23" s="12" t="s">
        <v>8</v>
      </c>
      <c r="I23" s="12" t="s">
        <v>8</v>
      </c>
      <c r="J23" s="12" t="s">
        <v>8</v>
      </c>
      <c r="K23" s="12" t="s">
        <v>8</v>
      </c>
      <c r="L23" s="12" t="s">
        <v>8</v>
      </c>
      <c r="M23" s="12" t="s">
        <v>8</v>
      </c>
      <c r="N23" s="12" t="s">
        <v>8</v>
      </c>
      <c r="O23" s="12" t="s">
        <v>8</v>
      </c>
      <c r="P23" s="12" t="s">
        <v>8</v>
      </c>
      <c r="Q23" s="12" t="s">
        <v>8</v>
      </c>
      <c r="R23" s="12" t="s">
        <v>8</v>
      </c>
      <c r="S23" s="12" t="s">
        <v>8</v>
      </c>
      <c r="T23" s="12" t="s">
        <v>8</v>
      </c>
      <c r="U23" s="12" t="s">
        <v>8</v>
      </c>
      <c r="V23" s="12" t="s">
        <v>8</v>
      </c>
      <c r="W23" s="12" t="s">
        <v>8</v>
      </c>
      <c r="X23" s="12" t="s">
        <v>8</v>
      </c>
      <c r="Y23" s="12" t="s">
        <v>8</v>
      </c>
      <c r="Z23" s="13">
        <v>37913</v>
      </c>
      <c r="AA23" s="12" t="s">
        <v>8</v>
      </c>
      <c r="AB23" s="12" t="s">
        <v>8</v>
      </c>
      <c r="AC23" s="12" t="s">
        <v>8</v>
      </c>
    </row>
    <row r="24" spans="1:29" x14ac:dyDescent="0.25">
      <c r="A24" s="54"/>
      <c r="B24" s="52"/>
      <c r="C24" s="11" t="s">
        <v>147</v>
      </c>
      <c r="D24" s="34" t="s">
        <v>15</v>
      </c>
      <c r="E24" s="12" t="s">
        <v>8</v>
      </c>
      <c r="F24" s="12" t="s">
        <v>8</v>
      </c>
      <c r="G24" s="12" t="s">
        <v>8</v>
      </c>
      <c r="H24" s="12" t="s">
        <v>8</v>
      </c>
      <c r="I24" s="13">
        <v>3024598</v>
      </c>
      <c r="J24" s="12" t="s">
        <v>8</v>
      </c>
      <c r="K24" s="12" t="s">
        <v>8</v>
      </c>
      <c r="L24" s="12" t="s">
        <v>8</v>
      </c>
      <c r="M24" s="12" t="s">
        <v>8</v>
      </c>
      <c r="N24" s="12" t="s">
        <v>8</v>
      </c>
      <c r="O24" s="12" t="s">
        <v>8</v>
      </c>
      <c r="P24" s="13">
        <v>3767070</v>
      </c>
      <c r="Q24" s="12" t="s">
        <v>8</v>
      </c>
      <c r="R24" s="12" t="s">
        <v>8</v>
      </c>
      <c r="S24" s="12" t="s">
        <v>8</v>
      </c>
      <c r="T24" s="12" t="s">
        <v>8</v>
      </c>
      <c r="U24" s="12" t="s">
        <v>8</v>
      </c>
      <c r="V24" s="12" t="s">
        <v>8</v>
      </c>
      <c r="W24" s="12" t="s">
        <v>8</v>
      </c>
      <c r="X24" s="12" t="s">
        <v>8</v>
      </c>
      <c r="Y24" s="12" t="s">
        <v>8</v>
      </c>
      <c r="Z24" s="13">
        <v>6326943</v>
      </c>
      <c r="AA24" s="12" t="s">
        <v>8</v>
      </c>
      <c r="AB24" s="12" t="s">
        <v>8</v>
      </c>
      <c r="AC24" s="12" t="s">
        <v>8</v>
      </c>
    </row>
    <row r="25" spans="1:29" x14ac:dyDescent="0.25">
      <c r="A25" s="54"/>
      <c r="B25" s="50">
        <v>6</v>
      </c>
      <c r="C25" s="10" t="s">
        <v>13</v>
      </c>
      <c r="D25" s="33" t="s">
        <v>7</v>
      </c>
      <c r="E25" s="8" t="s">
        <v>8</v>
      </c>
      <c r="F25" s="8" t="s">
        <v>8</v>
      </c>
      <c r="G25" s="8" t="s">
        <v>8</v>
      </c>
      <c r="H25" s="8" t="s">
        <v>8</v>
      </c>
      <c r="I25" s="9">
        <v>2.065831374029054E-3</v>
      </c>
      <c r="J25" s="8" t="s">
        <v>8</v>
      </c>
      <c r="K25" s="8" t="s">
        <v>8</v>
      </c>
      <c r="L25" s="8" t="s">
        <v>8</v>
      </c>
      <c r="M25" s="8" t="s">
        <v>8</v>
      </c>
      <c r="N25" s="8" t="s">
        <v>8</v>
      </c>
      <c r="O25" s="8" t="s">
        <v>8</v>
      </c>
      <c r="P25" s="9">
        <v>4.5465043123700914E-3</v>
      </c>
      <c r="Q25" s="8" t="s">
        <v>8</v>
      </c>
      <c r="R25" s="8" t="s">
        <v>8</v>
      </c>
      <c r="S25" s="8" t="s">
        <v>8</v>
      </c>
      <c r="T25" s="8" t="s">
        <v>8</v>
      </c>
      <c r="U25" s="8" t="s">
        <v>8</v>
      </c>
      <c r="V25" s="8" t="s">
        <v>8</v>
      </c>
      <c r="W25" s="8" t="s">
        <v>8</v>
      </c>
      <c r="X25" s="8" t="s">
        <v>8</v>
      </c>
      <c r="Y25" s="8" t="s">
        <v>8</v>
      </c>
      <c r="Z25" s="9">
        <v>1.482706577252237E-3</v>
      </c>
      <c r="AA25" s="8" t="s">
        <v>8</v>
      </c>
      <c r="AB25" s="8" t="s">
        <v>8</v>
      </c>
      <c r="AC25" s="8" t="s">
        <v>8</v>
      </c>
    </row>
    <row r="26" spans="1:29" x14ac:dyDescent="0.25">
      <c r="A26" s="54"/>
      <c r="B26" s="51"/>
      <c r="C26" s="11" t="s">
        <v>158</v>
      </c>
      <c r="D26" s="34" t="s">
        <v>15</v>
      </c>
      <c r="E26" s="12" t="s">
        <v>8</v>
      </c>
      <c r="F26" s="12" t="s">
        <v>8</v>
      </c>
      <c r="G26" s="12" t="s">
        <v>8</v>
      </c>
      <c r="H26" s="12" t="s">
        <v>8</v>
      </c>
      <c r="I26" s="13">
        <v>6248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8</v>
      </c>
      <c r="O26" s="12" t="s">
        <v>8</v>
      </c>
      <c r="P26" s="13">
        <v>17127</v>
      </c>
      <c r="Q26" s="12" t="s">
        <v>8</v>
      </c>
      <c r="R26" s="12" t="s">
        <v>8</v>
      </c>
      <c r="S26" s="12" t="s">
        <v>8</v>
      </c>
      <c r="T26" s="12" t="s">
        <v>8</v>
      </c>
      <c r="U26" s="12" t="s">
        <v>8</v>
      </c>
      <c r="V26" s="12" t="s">
        <v>8</v>
      </c>
      <c r="W26" s="12" t="s">
        <v>8</v>
      </c>
      <c r="X26" s="12" t="s">
        <v>8</v>
      </c>
      <c r="Y26" s="12" t="s">
        <v>8</v>
      </c>
      <c r="Z26" s="13">
        <v>9381</v>
      </c>
      <c r="AA26" s="12" t="s">
        <v>8</v>
      </c>
      <c r="AB26" s="12" t="s">
        <v>8</v>
      </c>
      <c r="AC26" s="12" t="s">
        <v>8</v>
      </c>
    </row>
    <row r="27" spans="1:29" x14ac:dyDescent="0.25">
      <c r="A27" s="54"/>
      <c r="B27" s="52"/>
      <c r="C27" s="11" t="s">
        <v>147</v>
      </c>
      <c r="D27" s="34" t="s">
        <v>15</v>
      </c>
      <c r="E27" s="12" t="s">
        <v>8</v>
      </c>
      <c r="F27" s="12" t="s">
        <v>8</v>
      </c>
      <c r="G27" s="12" t="s">
        <v>8</v>
      </c>
      <c r="H27" s="12" t="s">
        <v>8</v>
      </c>
      <c r="I27" s="13">
        <v>3024598</v>
      </c>
      <c r="J27" s="12" t="s">
        <v>8</v>
      </c>
      <c r="K27" s="12" t="s">
        <v>8</v>
      </c>
      <c r="L27" s="12" t="s">
        <v>8</v>
      </c>
      <c r="M27" s="12" t="s">
        <v>8</v>
      </c>
      <c r="N27" s="12" t="s">
        <v>8</v>
      </c>
      <c r="O27" s="12" t="s">
        <v>8</v>
      </c>
      <c r="P27" s="13">
        <v>3767070</v>
      </c>
      <c r="Q27" s="12" t="s">
        <v>8</v>
      </c>
      <c r="R27" s="12" t="s">
        <v>8</v>
      </c>
      <c r="S27" s="12" t="s">
        <v>8</v>
      </c>
      <c r="T27" s="12" t="s">
        <v>8</v>
      </c>
      <c r="U27" s="12" t="s">
        <v>8</v>
      </c>
      <c r="V27" s="12" t="s">
        <v>8</v>
      </c>
      <c r="W27" s="12" t="s">
        <v>8</v>
      </c>
      <c r="X27" s="12" t="s">
        <v>8</v>
      </c>
      <c r="Y27" s="12" t="s">
        <v>8</v>
      </c>
      <c r="Z27" s="13">
        <v>6326943</v>
      </c>
      <c r="AA27" s="12" t="s">
        <v>8</v>
      </c>
      <c r="AB27" s="12" t="s">
        <v>8</v>
      </c>
      <c r="AC27" s="12" t="s">
        <v>8</v>
      </c>
    </row>
    <row r="28" spans="1:29" s="42" customFormat="1" ht="36" customHeight="1" x14ac:dyDescent="0.25">
      <c r="A28" s="54"/>
      <c r="B28" s="56">
        <v>7</v>
      </c>
      <c r="C28" s="10" t="s">
        <v>14</v>
      </c>
      <c r="D28" s="33" t="s">
        <v>7</v>
      </c>
      <c r="E28" s="35" t="s">
        <v>8</v>
      </c>
      <c r="F28" s="35" t="s">
        <v>8</v>
      </c>
      <c r="G28" s="35" t="s">
        <v>8</v>
      </c>
      <c r="H28" s="35" t="s">
        <v>8</v>
      </c>
      <c r="I28" s="41">
        <v>0.37359426579318916</v>
      </c>
      <c r="J28" s="35" t="s">
        <v>8</v>
      </c>
      <c r="K28" s="35" t="s">
        <v>8</v>
      </c>
      <c r="L28" s="35" t="s">
        <v>8</v>
      </c>
      <c r="M28" s="35" t="s">
        <v>8</v>
      </c>
      <c r="N28" s="35" t="s">
        <v>8</v>
      </c>
      <c r="O28" s="35" t="s">
        <v>8</v>
      </c>
      <c r="P28" s="41">
        <v>0.29128473853684694</v>
      </c>
      <c r="Q28" s="35" t="s">
        <v>8</v>
      </c>
      <c r="R28" s="35" t="s">
        <v>8</v>
      </c>
      <c r="S28" s="35" t="s">
        <v>8</v>
      </c>
      <c r="T28" s="35" t="s">
        <v>8</v>
      </c>
      <c r="U28" s="35" t="s">
        <v>8</v>
      </c>
      <c r="V28" s="35" t="s">
        <v>8</v>
      </c>
      <c r="W28" s="35" t="s">
        <v>8</v>
      </c>
      <c r="X28" s="35" t="s">
        <v>8</v>
      </c>
      <c r="Y28" s="35" t="s">
        <v>8</v>
      </c>
      <c r="Z28" s="41">
        <f>Z4+Z7</f>
        <v>0.35195796769466708</v>
      </c>
      <c r="AA28" s="35" t="s">
        <v>8</v>
      </c>
      <c r="AB28" s="35" t="s">
        <v>8</v>
      </c>
      <c r="AC28" s="35" t="s">
        <v>8</v>
      </c>
    </row>
    <row r="29" spans="1:29" x14ac:dyDescent="0.25">
      <c r="A29" s="54"/>
      <c r="B29" s="57"/>
      <c r="C29" s="11" t="s">
        <v>146</v>
      </c>
      <c r="D29" s="34" t="s">
        <v>15</v>
      </c>
      <c r="E29" s="12" t="s">
        <v>8</v>
      </c>
      <c r="F29" s="12" t="s">
        <v>8</v>
      </c>
      <c r="G29" s="12" t="s">
        <v>8</v>
      </c>
      <c r="H29" s="12" t="s">
        <v>8</v>
      </c>
      <c r="I29" s="13">
        <v>1122312</v>
      </c>
      <c r="J29" s="12" t="s">
        <v>8</v>
      </c>
      <c r="K29" s="12" t="s">
        <v>8</v>
      </c>
      <c r="L29" s="12" t="s">
        <v>8</v>
      </c>
      <c r="M29" s="12" t="s">
        <v>8</v>
      </c>
      <c r="N29" s="12" t="s">
        <v>8</v>
      </c>
      <c r="O29" s="12" t="s">
        <v>8</v>
      </c>
      <c r="P29" s="13">
        <v>1072768</v>
      </c>
      <c r="Q29" s="12" t="s">
        <v>8</v>
      </c>
      <c r="R29" s="12" t="s">
        <v>8</v>
      </c>
      <c r="S29" s="12" t="s">
        <v>8</v>
      </c>
      <c r="T29" s="12" t="s">
        <v>8</v>
      </c>
      <c r="U29" s="12" t="s">
        <v>8</v>
      </c>
      <c r="V29" s="12" t="s">
        <v>8</v>
      </c>
      <c r="W29" s="12" t="s">
        <v>8</v>
      </c>
      <c r="X29" s="12" t="s">
        <v>8</v>
      </c>
      <c r="Y29" s="12" t="s">
        <v>8</v>
      </c>
      <c r="Z29" s="13">
        <v>2200601</v>
      </c>
      <c r="AA29" s="12" t="s">
        <v>8</v>
      </c>
      <c r="AB29" s="12" t="s">
        <v>8</v>
      </c>
      <c r="AC29" s="12" t="s">
        <v>8</v>
      </c>
    </row>
    <row r="30" spans="1:29" x14ac:dyDescent="0.25">
      <c r="A30" s="54"/>
      <c r="B30" s="57"/>
      <c r="C30" s="11" t="s">
        <v>148</v>
      </c>
      <c r="D30" s="34" t="s">
        <v>15</v>
      </c>
      <c r="E30" s="12" t="s">
        <v>8</v>
      </c>
      <c r="F30" s="12" t="s">
        <v>8</v>
      </c>
      <c r="G30" s="12" t="s">
        <v>8</v>
      </c>
      <c r="H30" s="12" t="s">
        <v>8</v>
      </c>
      <c r="I30" s="13">
        <v>7661</v>
      </c>
      <c r="J30" s="12" t="s">
        <v>8</v>
      </c>
      <c r="K30" s="12" t="s">
        <v>8</v>
      </c>
      <c r="L30" s="12" t="s">
        <v>8</v>
      </c>
      <c r="M30" s="12" t="s">
        <v>8</v>
      </c>
      <c r="N30" s="12" t="s">
        <v>8</v>
      </c>
      <c r="O30" s="12" t="s">
        <v>8</v>
      </c>
      <c r="P30" s="13">
        <v>24552</v>
      </c>
      <c r="Q30" s="12" t="s">
        <v>8</v>
      </c>
      <c r="R30" s="12" t="s">
        <v>8</v>
      </c>
      <c r="S30" s="12" t="s">
        <v>8</v>
      </c>
      <c r="T30" s="12" t="s">
        <v>8</v>
      </c>
      <c r="U30" s="12" t="s">
        <v>8</v>
      </c>
      <c r="V30" s="12" t="s">
        <v>8</v>
      </c>
      <c r="W30" s="12" t="s">
        <v>8</v>
      </c>
      <c r="X30" s="12" t="s">
        <v>8</v>
      </c>
      <c r="Y30" s="12" t="s">
        <v>8</v>
      </c>
      <c r="Z30" s="13">
        <v>26217</v>
      </c>
      <c r="AA30" s="12" t="s">
        <v>8</v>
      </c>
      <c r="AB30" s="12" t="s">
        <v>8</v>
      </c>
      <c r="AC30" s="12" t="s">
        <v>8</v>
      </c>
    </row>
    <row r="31" spans="1:29" x14ac:dyDescent="0.25">
      <c r="A31" s="54"/>
      <c r="B31" s="58"/>
      <c r="C31" s="11" t="s">
        <v>147</v>
      </c>
      <c r="D31" s="34" t="s">
        <v>15</v>
      </c>
      <c r="E31" s="12" t="s">
        <v>8</v>
      </c>
      <c r="F31" s="12" t="s">
        <v>8</v>
      </c>
      <c r="G31" s="12" t="s">
        <v>8</v>
      </c>
      <c r="H31" s="12" t="s">
        <v>8</v>
      </c>
      <c r="I31" s="13">
        <v>3024598</v>
      </c>
      <c r="J31" s="12" t="s">
        <v>8</v>
      </c>
      <c r="K31" s="12" t="s">
        <v>8</v>
      </c>
      <c r="L31" s="12" t="s">
        <v>8</v>
      </c>
      <c r="M31" s="12" t="s">
        <v>8</v>
      </c>
      <c r="N31" s="12" t="s">
        <v>8</v>
      </c>
      <c r="O31" s="12" t="s">
        <v>8</v>
      </c>
      <c r="P31" s="13">
        <v>3767070</v>
      </c>
      <c r="Q31" s="12" t="s">
        <v>8</v>
      </c>
      <c r="R31" s="12" t="s">
        <v>8</v>
      </c>
      <c r="S31" s="12" t="s">
        <v>8</v>
      </c>
      <c r="T31" s="12" t="s">
        <v>8</v>
      </c>
      <c r="U31" s="12" t="s">
        <v>8</v>
      </c>
      <c r="V31" s="12" t="s">
        <v>8</v>
      </c>
      <c r="W31" s="12" t="s">
        <v>8</v>
      </c>
      <c r="X31" s="12" t="s">
        <v>8</v>
      </c>
      <c r="Y31" s="12" t="s">
        <v>8</v>
      </c>
      <c r="Z31" s="13">
        <v>6326943</v>
      </c>
      <c r="AA31" s="12" t="s">
        <v>8</v>
      </c>
      <c r="AB31" s="12" t="s">
        <v>8</v>
      </c>
      <c r="AC31" s="12" t="s">
        <v>8</v>
      </c>
    </row>
    <row r="32" spans="1:29" ht="30" x14ac:dyDescent="0.25">
      <c r="A32" s="54"/>
      <c r="B32" s="50">
        <v>8</v>
      </c>
      <c r="C32" s="10" t="s">
        <v>17</v>
      </c>
      <c r="D32" s="33" t="s">
        <v>7</v>
      </c>
      <c r="E32" s="8" t="s">
        <v>8</v>
      </c>
      <c r="F32" s="8" t="s">
        <v>8</v>
      </c>
      <c r="G32" s="8" t="s">
        <v>8</v>
      </c>
      <c r="H32" s="8" t="s">
        <v>8</v>
      </c>
      <c r="I32" s="9">
        <v>0.68400000000000005</v>
      </c>
      <c r="J32" s="8" t="s">
        <v>8</v>
      </c>
      <c r="K32" s="8" t="s">
        <v>8</v>
      </c>
      <c r="L32" s="8" t="s">
        <v>8</v>
      </c>
      <c r="M32" s="8" t="s">
        <v>8</v>
      </c>
      <c r="N32" s="8" t="s">
        <v>8</v>
      </c>
      <c r="O32" s="8" t="s">
        <v>8</v>
      </c>
      <c r="P32" s="9">
        <v>0.629</v>
      </c>
      <c r="Q32" s="8" t="s">
        <v>8</v>
      </c>
      <c r="R32" s="8" t="s">
        <v>8</v>
      </c>
      <c r="S32" s="8" t="s">
        <v>8</v>
      </c>
      <c r="T32" s="8" t="s">
        <v>8</v>
      </c>
      <c r="U32" s="8" t="s">
        <v>8</v>
      </c>
      <c r="V32" s="8" t="s">
        <v>8</v>
      </c>
      <c r="W32" s="8" t="s">
        <v>8</v>
      </c>
      <c r="X32" s="8" t="s">
        <v>8</v>
      </c>
      <c r="Y32" s="8" t="s">
        <v>8</v>
      </c>
      <c r="Z32" s="9">
        <v>0.433</v>
      </c>
      <c r="AA32" s="8" t="s">
        <v>8</v>
      </c>
      <c r="AB32" s="8" t="s">
        <v>8</v>
      </c>
      <c r="AC32" s="8" t="s">
        <v>8</v>
      </c>
    </row>
    <row r="33" spans="1:29" x14ac:dyDescent="0.25">
      <c r="A33" s="54"/>
      <c r="B33" s="51"/>
      <c r="C33" s="11" t="s">
        <v>149</v>
      </c>
      <c r="D33" s="34" t="s">
        <v>15</v>
      </c>
      <c r="E33" s="12" t="s">
        <v>8</v>
      </c>
      <c r="F33" s="12" t="s">
        <v>8</v>
      </c>
      <c r="G33" s="12" t="s">
        <v>8</v>
      </c>
      <c r="H33" s="12" t="s">
        <v>8</v>
      </c>
      <c r="I33" s="13">
        <v>5423</v>
      </c>
      <c r="J33" s="12" t="s">
        <v>8</v>
      </c>
      <c r="K33" s="12" t="s">
        <v>8</v>
      </c>
      <c r="L33" s="12" t="s">
        <v>8</v>
      </c>
      <c r="M33" s="12" t="s">
        <v>8</v>
      </c>
      <c r="N33" s="12" t="s">
        <v>8</v>
      </c>
      <c r="O33" s="12" t="s">
        <v>8</v>
      </c>
      <c r="P33" s="13">
        <v>40216</v>
      </c>
      <c r="Q33" s="12" t="s">
        <v>8</v>
      </c>
      <c r="R33" s="12" t="s">
        <v>8</v>
      </c>
      <c r="S33" s="12" t="s">
        <v>8</v>
      </c>
      <c r="T33" s="12" t="s">
        <v>8</v>
      </c>
      <c r="U33" s="12" t="s">
        <v>8</v>
      </c>
      <c r="V33" s="12" t="s">
        <v>8</v>
      </c>
      <c r="W33" s="12" t="s">
        <v>8</v>
      </c>
      <c r="X33" s="12" t="s">
        <v>8</v>
      </c>
      <c r="Y33" s="12" t="s">
        <v>8</v>
      </c>
      <c r="Z33" s="13">
        <v>110808</v>
      </c>
      <c r="AA33" s="12" t="s">
        <v>8</v>
      </c>
      <c r="AB33" s="12" t="s">
        <v>8</v>
      </c>
      <c r="AC33" s="12" t="s">
        <v>8</v>
      </c>
    </row>
    <row r="34" spans="1:29" x14ac:dyDescent="0.25">
      <c r="A34" s="54"/>
      <c r="B34" s="51"/>
      <c r="C34" s="11" t="s">
        <v>150</v>
      </c>
      <c r="D34" s="34" t="s">
        <v>15</v>
      </c>
      <c r="E34" s="12" t="s">
        <v>8</v>
      </c>
      <c r="F34" s="12" t="s">
        <v>8</v>
      </c>
      <c r="G34" s="12" t="s">
        <v>8</v>
      </c>
      <c r="H34" s="12" t="s">
        <v>8</v>
      </c>
      <c r="I34" s="13">
        <v>1211062</v>
      </c>
      <c r="J34" s="12" t="s">
        <v>8</v>
      </c>
      <c r="K34" s="12" t="s">
        <v>8</v>
      </c>
      <c r="L34" s="12" t="s">
        <v>8</v>
      </c>
      <c r="M34" s="12" t="s">
        <v>8</v>
      </c>
      <c r="N34" s="12" t="s">
        <v>8</v>
      </c>
      <c r="O34" s="12" t="s">
        <v>8</v>
      </c>
      <c r="P34" s="13">
        <v>1508424</v>
      </c>
      <c r="Q34" s="12" t="s">
        <v>8</v>
      </c>
      <c r="R34" s="12" t="s">
        <v>8</v>
      </c>
      <c r="S34" s="12" t="s">
        <v>8</v>
      </c>
      <c r="T34" s="12" t="s">
        <v>8</v>
      </c>
      <c r="U34" s="12" t="s">
        <v>8</v>
      </c>
      <c r="V34" s="12" t="s">
        <v>8</v>
      </c>
      <c r="W34" s="12" t="s">
        <v>8</v>
      </c>
      <c r="X34" s="12" t="s">
        <v>8</v>
      </c>
      <c r="Y34" s="12" t="s">
        <v>8</v>
      </c>
      <c r="Z34" s="13">
        <v>1318892</v>
      </c>
      <c r="AA34" s="12" t="s">
        <v>8</v>
      </c>
      <c r="AB34" s="12" t="s">
        <v>8</v>
      </c>
      <c r="AC34" s="12" t="s">
        <v>8</v>
      </c>
    </row>
    <row r="35" spans="1:29" x14ac:dyDescent="0.25">
      <c r="A35" s="54"/>
      <c r="B35" s="51"/>
      <c r="C35" s="11" t="s">
        <v>151</v>
      </c>
      <c r="D35" s="34" t="s">
        <v>15</v>
      </c>
      <c r="E35" s="12" t="s">
        <v>8</v>
      </c>
      <c r="F35" s="12" t="s">
        <v>8</v>
      </c>
      <c r="G35" s="12" t="s">
        <v>8</v>
      </c>
      <c r="H35" s="12" t="s">
        <v>8</v>
      </c>
      <c r="I35" s="13">
        <v>51815</v>
      </c>
      <c r="J35" s="12" t="s">
        <v>8</v>
      </c>
      <c r="K35" s="12" t="s">
        <v>8</v>
      </c>
      <c r="L35" s="12" t="s">
        <v>8</v>
      </c>
      <c r="M35" s="12" t="s">
        <v>8</v>
      </c>
      <c r="N35" s="12" t="s">
        <v>8</v>
      </c>
      <c r="O35" s="12" t="s">
        <v>8</v>
      </c>
      <c r="P35" s="13">
        <v>93929</v>
      </c>
      <c r="Q35" s="12" t="s">
        <v>8</v>
      </c>
      <c r="R35" s="12" t="s">
        <v>8</v>
      </c>
      <c r="S35" s="12" t="s">
        <v>8</v>
      </c>
      <c r="T35" s="12" t="s">
        <v>8</v>
      </c>
      <c r="U35" s="12" t="s">
        <v>8</v>
      </c>
      <c r="V35" s="12" t="s">
        <v>8</v>
      </c>
      <c r="W35" s="12" t="s">
        <v>8</v>
      </c>
      <c r="X35" s="12" t="s">
        <v>8</v>
      </c>
      <c r="Y35" s="12" t="s">
        <v>8</v>
      </c>
      <c r="Z35" s="13">
        <v>285539</v>
      </c>
      <c r="AA35" s="12" t="s">
        <v>8</v>
      </c>
      <c r="AB35" s="12" t="s">
        <v>8</v>
      </c>
      <c r="AC35" s="12" t="s">
        <v>8</v>
      </c>
    </row>
    <row r="36" spans="1:29" x14ac:dyDescent="0.25">
      <c r="A36" s="54"/>
      <c r="B36" s="51"/>
      <c r="C36" s="11" t="s">
        <v>152</v>
      </c>
      <c r="D36" s="34" t="s">
        <v>15</v>
      </c>
      <c r="E36" s="12" t="s">
        <v>8</v>
      </c>
      <c r="F36" s="12" t="s">
        <v>8</v>
      </c>
      <c r="G36" s="12" t="s">
        <v>8</v>
      </c>
      <c r="H36" s="12" t="s">
        <v>8</v>
      </c>
      <c r="I36" s="13">
        <v>27510</v>
      </c>
      <c r="J36" s="12" t="s">
        <v>8</v>
      </c>
      <c r="K36" s="12" t="s">
        <v>8</v>
      </c>
      <c r="L36" s="12" t="s">
        <v>8</v>
      </c>
      <c r="M36" s="12" t="s">
        <v>8</v>
      </c>
      <c r="N36" s="12" t="s">
        <v>8</v>
      </c>
      <c r="O36" s="12" t="s">
        <v>8</v>
      </c>
      <c r="P36" s="13">
        <v>35735</v>
      </c>
      <c r="Q36" s="12" t="s">
        <v>8</v>
      </c>
      <c r="R36" s="12" t="s">
        <v>8</v>
      </c>
      <c r="S36" s="12" t="s">
        <v>8</v>
      </c>
      <c r="T36" s="12" t="s">
        <v>8</v>
      </c>
      <c r="U36" s="12" t="s">
        <v>8</v>
      </c>
      <c r="V36" s="12" t="s">
        <v>8</v>
      </c>
      <c r="W36" s="12" t="s">
        <v>8</v>
      </c>
      <c r="X36" s="12" t="s">
        <v>8</v>
      </c>
      <c r="Y36" s="12" t="s">
        <v>8</v>
      </c>
      <c r="Z36" s="13">
        <v>60251</v>
      </c>
      <c r="AA36" s="12" t="s">
        <v>8</v>
      </c>
      <c r="AB36" s="12" t="s">
        <v>8</v>
      </c>
      <c r="AC36" s="12" t="s">
        <v>8</v>
      </c>
    </row>
    <row r="37" spans="1:29" x14ac:dyDescent="0.25">
      <c r="A37" s="54"/>
      <c r="B37" s="52"/>
      <c r="C37" s="11" t="s">
        <v>16</v>
      </c>
      <c r="D37" s="34" t="s">
        <v>15</v>
      </c>
      <c r="E37" s="12" t="s">
        <v>8</v>
      </c>
      <c r="F37" s="12" t="s">
        <v>8</v>
      </c>
      <c r="G37" s="12" t="s">
        <v>8</v>
      </c>
      <c r="H37" s="12" t="s">
        <v>8</v>
      </c>
      <c r="I37" s="13">
        <v>1894625.6999999997</v>
      </c>
      <c r="J37" s="12" t="s">
        <v>8</v>
      </c>
      <c r="K37" s="12" t="s">
        <v>8</v>
      </c>
      <c r="L37" s="12" t="s">
        <v>8</v>
      </c>
      <c r="M37" s="12" t="s">
        <v>8</v>
      </c>
      <c r="N37" s="12" t="s">
        <v>8</v>
      </c>
      <c r="O37" s="12" t="s">
        <v>8</v>
      </c>
      <c r="P37" s="13">
        <v>2669780</v>
      </c>
      <c r="Q37" s="12" t="s">
        <v>8</v>
      </c>
      <c r="R37" s="12" t="s">
        <v>8</v>
      </c>
      <c r="S37" s="12" t="s">
        <v>8</v>
      </c>
      <c r="T37" s="12" t="s">
        <v>8</v>
      </c>
      <c r="U37" s="12" t="s">
        <v>8</v>
      </c>
      <c r="V37" s="12" t="s">
        <v>8</v>
      </c>
      <c r="W37" s="12" t="s">
        <v>8</v>
      </c>
      <c r="X37" s="12" t="s">
        <v>8</v>
      </c>
      <c r="Y37" s="12" t="s">
        <v>8</v>
      </c>
      <c r="Z37" s="13">
        <v>4100125</v>
      </c>
      <c r="AA37" s="12" t="s">
        <v>8</v>
      </c>
      <c r="AB37" s="12" t="s">
        <v>8</v>
      </c>
      <c r="AC37" s="12" t="s">
        <v>8</v>
      </c>
    </row>
    <row r="38" spans="1:29" ht="30" x14ac:dyDescent="0.25">
      <c r="A38" s="54"/>
      <c r="B38" s="50">
        <v>9</v>
      </c>
      <c r="C38" s="10" t="s">
        <v>22</v>
      </c>
      <c r="D38" s="35" t="s">
        <v>23</v>
      </c>
      <c r="E38" s="8" t="s">
        <v>8</v>
      </c>
      <c r="F38" s="8" t="s">
        <v>8</v>
      </c>
      <c r="G38" s="8" t="s">
        <v>8</v>
      </c>
      <c r="H38" s="8" t="s">
        <v>8</v>
      </c>
      <c r="I38" s="8" t="s">
        <v>8</v>
      </c>
      <c r="J38" s="8" t="s">
        <v>8</v>
      </c>
      <c r="K38" s="8" t="s">
        <v>8</v>
      </c>
      <c r="L38" s="8" t="s">
        <v>8</v>
      </c>
      <c r="M38" s="14">
        <v>306</v>
      </c>
      <c r="N38" s="14">
        <v>304</v>
      </c>
      <c r="O38" s="14">
        <v>318</v>
      </c>
      <c r="P38" s="14">
        <v>329</v>
      </c>
      <c r="Q38" s="14">
        <v>343</v>
      </c>
      <c r="R38" s="14">
        <v>350</v>
      </c>
      <c r="S38" s="14">
        <v>363</v>
      </c>
      <c r="T38" s="14">
        <v>388</v>
      </c>
      <c r="U38" s="14">
        <v>423</v>
      </c>
      <c r="V38" s="14">
        <v>455</v>
      </c>
      <c r="W38" s="14">
        <v>497</v>
      </c>
      <c r="X38" s="14">
        <v>561</v>
      </c>
      <c r="Y38" s="14">
        <v>599</v>
      </c>
      <c r="Z38" s="14">
        <v>629</v>
      </c>
      <c r="AA38" s="14">
        <v>638</v>
      </c>
      <c r="AB38" s="14">
        <v>655</v>
      </c>
      <c r="AC38" s="14">
        <v>676.79297614399991</v>
      </c>
    </row>
    <row r="39" spans="1:29" x14ac:dyDescent="0.25">
      <c r="A39" s="54"/>
      <c r="B39" s="51"/>
      <c r="C39" s="11" t="s">
        <v>18</v>
      </c>
      <c r="D39" s="34" t="s">
        <v>19</v>
      </c>
      <c r="E39" s="12" t="s">
        <v>8</v>
      </c>
      <c r="F39" s="12" t="s">
        <v>8</v>
      </c>
      <c r="G39" s="12" t="s">
        <v>8</v>
      </c>
      <c r="H39" s="12" t="s">
        <v>8</v>
      </c>
      <c r="I39" s="12" t="s">
        <v>8</v>
      </c>
      <c r="J39" s="12" t="s">
        <v>8</v>
      </c>
      <c r="K39" s="12" t="s">
        <v>8</v>
      </c>
      <c r="L39" s="12" t="s">
        <v>8</v>
      </c>
      <c r="M39" s="13">
        <v>655227</v>
      </c>
      <c r="N39" s="13">
        <v>679727</v>
      </c>
      <c r="O39" s="13">
        <v>717875</v>
      </c>
      <c r="P39" s="13">
        <v>751461</v>
      </c>
      <c r="Q39" s="13">
        <v>790551</v>
      </c>
      <c r="R39" s="13">
        <v>821753</v>
      </c>
      <c r="S39" s="13">
        <v>862917</v>
      </c>
      <c r="T39" s="13">
        <v>931287</v>
      </c>
      <c r="U39" s="13">
        <v>1020465</v>
      </c>
      <c r="V39" s="13">
        <v>1107259</v>
      </c>
      <c r="W39" s="13">
        <v>1220125</v>
      </c>
      <c r="X39" s="13">
        <v>1332381</v>
      </c>
      <c r="Y39" s="13">
        <v>1429865</v>
      </c>
      <c r="Z39" s="13">
        <v>1507335</v>
      </c>
      <c r="AA39" s="13">
        <v>1580625</v>
      </c>
      <c r="AB39" s="13">
        <v>1632215</v>
      </c>
      <c r="AC39" s="13">
        <v>1693713</v>
      </c>
    </row>
    <row r="40" spans="1:29" x14ac:dyDescent="0.25">
      <c r="A40" s="54"/>
      <c r="B40" s="52"/>
      <c r="C40" s="11" t="s">
        <v>20</v>
      </c>
      <c r="D40" s="34" t="s">
        <v>21</v>
      </c>
      <c r="E40" s="13">
        <v>2020161</v>
      </c>
      <c r="F40" s="13">
        <v>2028242</v>
      </c>
      <c r="G40" s="13">
        <v>2036355</v>
      </c>
      <c r="H40" s="13">
        <v>2044500</v>
      </c>
      <c r="I40" s="13">
        <v>2052678</v>
      </c>
      <c r="J40" s="13">
        <v>2091371</v>
      </c>
      <c r="K40" s="13">
        <v>2109225</v>
      </c>
      <c r="L40" s="13">
        <v>2124146</v>
      </c>
      <c r="M40" s="13">
        <v>2139125</v>
      </c>
      <c r="N40" s="13">
        <v>2232747</v>
      </c>
      <c r="O40" s="13">
        <v>2258857</v>
      </c>
      <c r="P40" s="13">
        <v>2284468</v>
      </c>
      <c r="Q40" s="13">
        <v>2305812</v>
      </c>
      <c r="R40" s="13">
        <v>2350564</v>
      </c>
      <c r="S40" s="13">
        <v>2375329</v>
      </c>
      <c r="T40" s="13">
        <v>2399920</v>
      </c>
      <c r="U40" s="13">
        <v>2412937</v>
      </c>
      <c r="V40" s="13">
        <v>2434642</v>
      </c>
      <c r="W40" s="13">
        <v>2452617</v>
      </c>
      <c r="X40" s="13">
        <v>2375151</v>
      </c>
      <c r="Y40" s="13">
        <v>2385640</v>
      </c>
      <c r="Z40" s="13">
        <v>2395785</v>
      </c>
      <c r="AA40" s="13">
        <v>2479165</v>
      </c>
      <c r="AB40" s="13">
        <v>2491109</v>
      </c>
      <c r="AC40" s="13">
        <v>2502557</v>
      </c>
    </row>
    <row r="41" spans="1:29" ht="31.15" customHeight="1" x14ac:dyDescent="0.25">
      <c r="A41" s="54"/>
      <c r="B41" s="50">
        <v>10</v>
      </c>
      <c r="C41" s="10" t="s">
        <v>25</v>
      </c>
      <c r="D41" s="35" t="s">
        <v>23</v>
      </c>
      <c r="E41" s="8" t="s">
        <v>8</v>
      </c>
      <c r="F41" s="8" t="s">
        <v>8</v>
      </c>
      <c r="G41" s="8" t="s">
        <v>8</v>
      </c>
      <c r="H41" s="8" t="s">
        <v>8</v>
      </c>
      <c r="I41" s="8" t="s">
        <v>8</v>
      </c>
      <c r="J41" s="8" t="s">
        <v>8</v>
      </c>
      <c r="K41" s="8" t="s">
        <v>8</v>
      </c>
      <c r="L41" s="8" t="s">
        <v>8</v>
      </c>
      <c r="M41" s="14">
        <v>261</v>
      </c>
      <c r="N41" s="14">
        <v>261</v>
      </c>
      <c r="O41" s="14">
        <v>270</v>
      </c>
      <c r="P41" s="14">
        <v>278</v>
      </c>
      <c r="Q41" s="14">
        <v>289</v>
      </c>
      <c r="R41" s="14">
        <v>293</v>
      </c>
      <c r="S41" s="14">
        <v>304</v>
      </c>
      <c r="T41" s="14">
        <v>322</v>
      </c>
      <c r="U41" s="14">
        <v>347</v>
      </c>
      <c r="V41" s="14">
        <v>372</v>
      </c>
      <c r="W41" s="14">
        <v>406</v>
      </c>
      <c r="X41" s="14">
        <v>458</v>
      </c>
      <c r="Y41" s="14">
        <v>489</v>
      </c>
      <c r="Z41" s="14">
        <v>514</v>
      </c>
      <c r="AA41" s="14">
        <v>522</v>
      </c>
      <c r="AB41" s="14">
        <v>536.66057968559392</v>
      </c>
      <c r="AC41" s="14">
        <v>556.11800250703584</v>
      </c>
    </row>
    <row r="42" spans="1:29" x14ac:dyDescent="0.25">
      <c r="A42" s="54"/>
      <c r="B42" s="51"/>
      <c r="C42" s="11" t="s">
        <v>24</v>
      </c>
      <c r="D42" s="34" t="s">
        <v>19</v>
      </c>
      <c r="E42" s="12" t="s">
        <v>8</v>
      </c>
      <c r="F42" s="12" t="s">
        <v>8</v>
      </c>
      <c r="G42" s="12" t="s">
        <v>8</v>
      </c>
      <c r="H42" s="12" t="s">
        <v>8</v>
      </c>
      <c r="I42" s="12" t="s">
        <v>8</v>
      </c>
      <c r="J42" s="12" t="s">
        <v>8</v>
      </c>
      <c r="K42" s="12" t="s">
        <v>8</v>
      </c>
      <c r="L42" s="12" t="s">
        <v>8</v>
      </c>
      <c r="M42" s="13">
        <v>559064</v>
      </c>
      <c r="N42" s="13">
        <v>581894</v>
      </c>
      <c r="O42" s="13">
        <v>610878</v>
      </c>
      <c r="P42" s="13">
        <v>634086</v>
      </c>
      <c r="Q42" s="13">
        <v>665448</v>
      </c>
      <c r="R42" s="13">
        <v>689318</v>
      </c>
      <c r="S42" s="13">
        <v>721460</v>
      </c>
      <c r="T42" s="13">
        <v>772753</v>
      </c>
      <c r="U42" s="13">
        <v>837714</v>
      </c>
      <c r="V42" s="13">
        <v>901203</v>
      </c>
      <c r="W42" s="13">
        <v>989801</v>
      </c>
      <c r="X42" s="13">
        <v>1080762</v>
      </c>
      <c r="Y42" s="13">
        <v>1156219</v>
      </c>
      <c r="Z42" s="13">
        <v>1219375</v>
      </c>
      <c r="AA42" s="13">
        <v>1278743</v>
      </c>
      <c r="AB42" s="13">
        <v>1336880</v>
      </c>
      <c r="AC42" s="13">
        <v>1391717</v>
      </c>
    </row>
    <row r="43" spans="1:29" x14ac:dyDescent="0.25">
      <c r="A43" s="54"/>
      <c r="B43" s="52"/>
      <c r="C43" s="11" t="s">
        <v>20</v>
      </c>
      <c r="D43" s="34" t="s">
        <v>21</v>
      </c>
      <c r="E43" s="13">
        <v>2020161</v>
      </c>
      <c r="F43" s="13">
        <v>2028242</v>
      </c>
      <c r="G43" s="13">
        <v>2036355</v>
      </c>
      <c r="H43" s="13">
        <v>2044500</v>
      </c>
      <c r="I43" s="13">
        <v>2052678</v>
      </c>
      <c r="J43" s="13">
        <v>2091371</v>
      </c>
      <c r="K43" s="13">
        <v>2109225</v>
      </c>
      <c r="L43" s="13">
        <v>2124146</v>
      </c>
      <c r="M43" s="13">
        <v>2139125</v>
      </c>
      <c r="N43" s="13">
        <v>2232747</v>
      </c>
      <c r="O43" s="13">
        <v>2258857</v>
      </c>
      <c r="P43" s="13">
        <v>2284468</v>
      </c>
      <c r="Q43" s="13">
        <v>2305812</v>
      </c>
      <c r="R43" s="13">
        <v>2350564</v>
      </c>
      <c r="S43" s="13">
        <v>2375329</v>
      </c>
      <c r="T43" s="13">
        <v>2399920</v>
      </c>
      <c r="U43" s="13">
        <v>2412937</v>
      </c>
      <c r="V43" s="13">
        <v>2434642</v>
      </c>
      <c r="W43" s="13">
        <v>2452617</v>
      </c>
      <c r="X43" s="13">
        <v>2375151</v>
      </c>
      <c r="Y43" s="13">
        <v>2385640</v>
      </c>
      <c r="Z43" s="13">
        <v>2395785</v>
      </c>
      <c r="AA43" s="13">
        <v>2479165</v>
      </c>
      <c r="AB43" s="13">
        <v>2491109</v>
      </c>
      <c r="AC43" s="13">
        <v>2502557</v>
      </c>
    </row>
    <row r="44" spans="1:29" ht="30" x14ac:dyDescent="0.25">
      <c r="A44" s="54"/>
      <c r="B44" s="50">
        <v>11</v>
      </c>
      <c r="C44" s="10" t="s">
        <v>27</v>
      </c>
      <c r="D44" s="35" t="s">
        <v>23</v>
      </c>
      <c r="E44" s="8" t="s">
        <v>8</v>
      </c>
      <c r="F44" s="8" t="s">
        <v>8</v>
      </c>
      <c r="G44" s="8" t="s">
        <v>8</v>
      </c>
      <c r="H44" s="8" t="s">
        <v>8</v>
      </c>
      <c r="I44" s="8" t="s">
        <v>8</v>
      </c>
      <c r="J44" s="8" t="s">
        <v>8</v>
      </c>
      <c r="K44" s="8" t="s">
        <v>8</v>
      </c>
      <c r="L44" s="8" t="s">
        <v>8</v>
      </c>
      <c r="M44" s="14">
        <v>21</v>
      </c>
      <c r="N44" s="14">
        <v>22</v>
      </c>
      <c r="O44" s="14">
        <v>24</v>
      </c>
      <c r="P44" s="14">
        <v>28</v>
      </c>
      <c r="Q44" s="14">
        <v>30</v>
      </c>
      <c r="R44" s="14">
        <v>34</v>
      </c>
      <c r="S44" s="14">
        <v>37</v>
      </c>
      <c r="T44" s="14">
        <v>43</v>
      </c>
      <c r="U44" s="14">
        <v>51</v>
      </c>
      <c r="V44" s="14">
        <v>58</v>
      </c>
      <c r="W44" s="14">
        <v>65</v>
      </c>
      <c r="X44" s="14">
        <v>74</v>
      </c>
      <c r="Y44" s="14">
        <v>80</v>
      </c>
      <c r="Z44" s="14">
        <v>84</v>
      </c>
      <c r="AA44" s="14">
        <v>85</v>
      </c>
      <c r="AB44" s="14">
        <v>87.165595724635082</v>
      </c>
      <c r="AC44" s="14">
        <v>89.413747618935346</v>
      </c>
    </row>
    <row r="45" spans="1:29" x14ac:dyDescent="0.25">
      <c r="A45" s="54"/>
      <c r="B45" s="51"/>
      <c r="C45" s="11" t="s">
        <v>20</v>
      </c>
      <c r="D45" s="34" t="s">
        <v>21</v>
      </c>
      <c r="E45" s="13">
        <v>2020161</v>
      </c>
      <c r="F45" s="13">
        <v>2028242</v>
      </c>
      <c r="G45" s="13">
        <v>2036355</v>
      </c>
      <c r="H45" s="13">
        <v>2044500</v>
      </c>
      <c r="I45" s="13">
        <v>2052678</v>
      </c>
      <c r="J45" s="13">
        <v>2091371</v>
      </c>
      <c r="K45" s="13">
        <v>2109225</v>
      </c>
      <c r="L45" s="13">
        <v>2124146</v>
      </c>
      <c r="M45" s="13">
        <v>2139125</v>
      </c>
      <c r="N45" s="13">
        <v>2232747</v>
      </c>
      <c r="O45" s="13">
        <v>2258857</v>
      </c>
      <c r="P45" s="13">
        <v>2284468</v>
      </c>
      <c r="Q45" s="13">
        <v>2305812</v>
      </c>
      <c r="R45" s="13">
        <v>2350564</v>
      </c>
      <c r="S45" s="13">
        <v>2375329</v>
      </c>
      <c r="T45" s="13">
        <v>2399920</v>
      </c>
      <c r="U45" s="13">
        <v>2412937</v>
      </c>
      <c r="V45" s="13">
        <v>2434642</v>
      </c>
      <c r="W45" s="13">
        <v>2452617</v>
      </c>
      <c r="X45" s="13">
        <v>2375151</v>
      </c>
      <c r="Y45" s="13">
        <v>2385640</v>
      </c>
      <c r="Z45" s="13">
        <v>2395785</v>
      </c>
      <c r="AA45" s="13">
        <v>2479165</v>
      </c>
      <c r="AB45" s="13">
        <v>2491109</v>
      </c>
      <c r="AC45" s="13">
        <v>2502557</v>
      </c>
    </row>
    <row r="46" spans="1:29" x14ac:dyDescent="0.25">
      <c r="A46" s="55"/>
      <c r="B46" s="52"/>
      <c r="C46" s="11" t="s">
        <v>26</v>
      </c>
      <c r="D46" s="34" t="s">
        <v>19</v>
      </c>
      <c r="E46" s="12" t="s">
        <v>8</v>
      </c>
      <c r="F46" s="12" t="s">
        <v>8</v>
      </c>
      <c r="G46" s="12" t="s">
        <v>8</v>
      </c>
      <c r="H46" s="12" t="s">
        <v>8</v>
      </c>
      <c r="I46" s="12" t="s">
        <v>8</v>
      </c>
      <c r="J46" s="12" t="s">
        <v>8</v>
      </c>
      <c r="K46" s="12" t="s">
        <v>8</v>
      </c>
      <c r="L46" s="12" t="s">
        <v>8</v>
      </c>
      <c r="M46" s="13">
        <v>44634</v>
      </c>
      <c r="N46" s="13">
        <v>48415</v>
      </c>
      <c r="O46" s="13">
        <v>54690</v>
      </c>
      <c r="P46" s="13">
        <v>62860</v>
      </c>
      <c r="Q46" s="13">
        <v>69774</v>
      </c>
      <c r="R46" s="13">
        <v>80858</v>
      </c>
      <c r="S46" s="13">
        <v>89066</v>
      </c>
      <c r="T46" s="13">
        <v>102583</v>
      </c>
      <c r="U46" s="13">
        <v>122743</v>
      </c>
      <c r="V46" s="13">
        <v>142201</v>
      </c>
      <c r="W46" s="13">
        <v>160544</v>
      </c>
      <c r="X46" s="13">
        <v>175941</v>
      </c>
      <c r="Y46" s="13">
        <v>191213</v>
      </c>
      <c r="Z46" s="13">
        <v>201415</v>
      </c>
      <c r="AA46" s="13">
        <v>210332</v>
      </c>
      <c r="AB46" s="13">
        <v>217139</v>
      </c>
      <c r="AC46" s="13">
        <v>223763</v>
      </c>
    </row>
    <row r="47" spans="1:29" ht="48" customHeight="1" x14ac:dyDescent="0.25">
      <c r="A47" s="59" t="s">
        <v>28</v>
      </c>
      <c r="B47" s="50">
        <v>12</v>
      </c>
      <c r="C47" s="10" t="s">
        <v>31</v>
      </c>
      <c r="D47" s="33" t="s">
        <v>7</v>
      </c>
      <c r="E47" s="8" t="s">
        <v>8</v>
      </c>
      <c r="F47" s="8" t="s">
        <v>8</v>
      </c>
      <c r="G47" s="8" t="s">
        <v>8</v>
      </c>
      <c r="H47" s="8" t="s">
        <v>8</v>
      </c>
      <c r="I47" s="8" t="s">
        <v>8</v>
      </c>
      <c r="J47" s="8" t="s">
        <v>8</v>
      </c>
      <c r="K47" s="8" t="s">
        <v>8</v>
      </c>
      <c r="L47" s="8" t="s">
        <v>8</v>
      </c>
      <c r="M47" s="8" t="s">
        <v>8</v>
      </c>
      <c r="N47" s="8" t="s">
        <v>8</v>
      </c>
      <c r="O47" s="8" t="s">
        <v>8</v>
      </c>
      <c r="P47" s="8" t="s">
        <v>8</v>
      </c>
      <c r="Q47" s="9">
        <v>0.113</v>
      </c>
      <c r="R47" s="9">
        <v>0.11799999999999999</v>
      </c>
      <c r="S47" s="9">
        <v>0.122</v>
      </c>
      <c r="T47" s="9">
        <v>0.12</v>
      </c>
      <c r="U47" s="9">
        <v>0.123</v>
      </c>
      <c r="V47" s="9">
        <v>0.122</v>
      </c>
      <c r="W47" s="9">
        <v>0.121</v>
      </c>
      <c r="X47" s="9">
        <v>0.126</v>
      </c>
      <c r="Y47" s="9">
        <v>0.124</v>
      </c>
      <c r="Z47" s="9">
        <v>0.13100000000000001</v>
      </c>
      <c r="AA47" s="9">
        <v>0.14000000000000001</v>
      </c>
      <c r="AB47" s="9">
        <v>0.1357409713574097</v>
      </c>
      <c r="AC47" s="9">
        <v>0.1111111111111111</v>
      </c>
    </row>
    <row r="48" spans="1:29" x14ac:dyDescent="0.25">
      <c r="A48" s="59"/>
      <c r="B48" s="51"/>
      <c r="C48" s="11" t="s">
        <v>29</v>
      </c>
      <c r="D48" s="34" t="s">
        <v>15</v>
      </c>
      <c r="E48" s="12" t="s">
        <v>8</v>
      </c>
      <c r="F48" s="12" t="s">
        <v>8</v>
      </c>
      <c r="G48" s="12" t="s">
        <v>8</v>
      </c>
      <c r="H48" s="12" t="s">
        <v>8</v>
      </c>
      <c r="I48" s="12" t="s">
        <v>8</v>
      </c>
      <c r="J48" s="12" t="s">
        <v>8</v>
      </c>
      <c r="K48" s="12" t="s">
        <v>8</v>
      </c>
      <c r="L48" s="12" t="s">
        <v>8</v>
      </c>
      <c r="M48" s="12" t="s">
        <v>8</v>
      </c>
      <c r="N48" s="12" t="s">
        <v>8</v>
      </c>
      <c r="O48" s="12" t="s">
        <v>8</v>
      </c>
      <c r="P48" s="12" t="s">
        <v>8</v>
      </c>
      <c r="Q48" s="15">
        <v>64</v>
      </c>
      <c r="R48" s="15">
        <v>71</v>
      </c>
      <c r="S48" s="15">
        <v>74</v>
      </c>
      <c r="T48" s="15">
        <v>76</v>
      </c>
      <c r="U48" s="15">
        <v>80</v>
      </c>
      <c r="V48" s="15">
        <v>81</v>
      </c>
      <c r="W48" s="15">
        <v>82</v>
      </c>
      <c r="X48" s="15">
        <v>87</v>
      </c>
      <c r="Y48" s="15">
        <v>89</v>
      </c>
      <c r="Z48" s="15">
        <v>97</v>
      </c>
      <c r="AA48" s="15">
        <v>108</v>
      </c>
      <c r="AB48" s="15">
        <v>109</v>
      </c>
      <c r="AC48" s="15">
        <v>111</v>
      </c>
    </row>
    <row r="49" spans="1:30" ht="23.25" customHeight="1" x14ac:dyDescent="0.25">
      <c r="A49" s="59"/>
      <c r="B49" s="52"/>
      <c r="C49" s="11" t="s">
        <v>30</v>
      </c>
      <c r="D49" s="34" t="s">
        <v>15</v>
      </c>
      <c r="E49" s="12" t="s">
        <v>8</v>
      </c>
      <c r="F49" s="12" t="s">
        <v>8</v>
      </c>
      <c r="G49" s="12" t="s">
        <v>8</v>
      </c>
      <c r="H49" s="12" t="s">
        <v>8</v>
      </c>
      <c r="I49" s="12" t="s">
        <v>8</v>
      </c>
      <c r="J49" s="12" t="s">
        <v>8</v>
      </c>
      <c r="K49" s="12" t="s">
        <v>8</v>
      </c>
      <c r="L49" s="12" t="s">
        <v>8</v>
      </c>
      <c r="M49" s="12" t="s">
        <v>8</v>
      </c>
      <c r="N49" s="12" t="s">
        <v>8</v>
      </c>
      <c r="O49" s="12" t="s">
        <v>8</v>
      </c>
      <c r="P49" s="12" t="s">
        <v>8</v>
      </c>
      <c r="Q49" s="15">
        <v>566</v>
      </c>
      <c r="R49" s="15">
        <v>602</v>
      </c>
      <c r="S49" s="15">
        <v>609</v>
      </c>
      <c r="T49" s="15">
        <v>634</v>
      </c>
      <c r="U49" s="15">
        <v>648</v>
      </c>
      <c r="V49" s="15">
        <v>666</v>
      </c>
      <c r="W49" s="15">
        <v>675</v>
      </c>
      <c r="X49" s="15">
        <v>691</v>
      </c>
      <c r="Y49" s="15">
        <v>718</v>
      </c>
      <c r="Z49" s="15">
        <v>743</v>
      </c>
      <c r="AA49" s="15">
        <v>769</v>
      </c>
      <c r="AB49" s="15">
        <v>803</v>
      </c>
      <c r="AC49" s="15">
        <v>999</v>
      </c>
    </row>
    <row r="50" spans="1:30" ht="30" x14ac:dyDescent="0.25">
      <c r="A50" s="53" t="s">
        <v>32</v>
      </c>
      <c r="B50" s="6">
        <v>13</v>
      </c>
      <c r="C50" s="10" t="s">
        <v>33</v>
      </c>
      <c r="D50" s="33" t="s">
        <v>7</v>
      </c>
      <c r="E50" s="8" t="s">
        <v>8</v>
      </c>
      <c r="F50" s="8" t="s">
        <v>8</v>
      </c>
      <c r="G50" s="8" t="s">
        <v>8</v>
      </c>
      <c r="H50" s="8" t="s">
        <v>8</v>
      </c>
      <c r="I50" s="8" t="s">
        <v>8</v>
      </c>
      <c r="J50" s="8" t="s">
        <v>8</v>
      </c>
      <c r="K50" s="8" t="s">
        <v>8</v>
      </c>
      <c r="L50" s="16">
        <v>0</v>
      </c>
      <c r="M50" s="17" t="s">
        <v>8</v>
      </c>
      <c r="N50" s="17" t="s">
        <v>8</v>
      </c>
      <c r="O50" s="16">
        <v>1.6000000000000001E-3</v>
      </c>
      <c r="P50" s="16">
        <v>6.7000000000000002E-3</v>
      </c>
      <c r="Q50" s="16">
        <v>7.4000000000000003E-3</v>
      </c>
      <c r="R50" s="16" t="s">
        <v>8</v>
      </c>
      <c r="S50" s="16">
        <v>6.0000000000000001E-3</v>
      </c>
      <c r="T50" s="16">
        <v>3.5999999999999999E-3</v>
      </c>
      <c r="U50" s="16">
        <v>5.8999999999999999E-3</v>
      </c>
      <c r="V50" s="16">
        <v>7.4000000000000003E-3</v>
      </c>
      <c r="W50" s="16" t="s">
        <v>8</v>
      </c>
      <c r="X50" s="16">
        <v>5.1999999999999998E-3</v>
      </c>
      <c r="Y50" s="16" t="s">
        <v>8</v>
      </c>
      <c r="Z50" s="16" t="s">
        <v>8</v>
      </c>
      <c r="AA50" s="16">
        <v>5.1999999999999998E-3</v>
      </c>
      <c r="AB50" s="16" t="s">
        <v>8</v>
      </c>
      <c r="AC50" s="16">
        <v>6.0000000000000001E-3</v>
      </c>
    </row>
    <row r="51" spans="1:30" ht="34.5" customHeight="1" x14ac:dyDescent="0.25">
      <c r="A51" s="54"/>
      <c r="B51" s="50">
        <v>14</v>
      </c>
      <c r="C51" s="10" t="s">
        <v>161</v>
      </c>
      <c r="D51" s="33" t="s">
        <v>7</v>
      </c>
      <c r="E51" s="8" t="s">
        <v>8</v>
      </c>
      <c r="F51" s="8" t="s">
        <v>8</v>
      </c>
      <c r="G51" s="8" t="s">
        <v>8</v>
      </c>
      <c r="H51" s="8" t="s">
        <v>8</v>
      </c>
      <c r="I51" s="8" t="s">
        <v>8</v>
      </c>
      <c r="J51" s="8" t="s">
        <v>8</v>
      </c>
      <c r="K51" s="8" t="s">
        <v>8</v>
      </c>
      <c r="L51" s="8" t="s">
        <v>8</v>
      </c>
      <c r="M51" s="8" t="s">
        <v>8</v>
      </c>
      <c r="N51" s="8" t="s">
        <v>8</v>
      </c>
      <c r="O51" s="8" t="s">
        <v>8</v>
      </c>
      <c r="P51" s="8" t="s">
        <v>8</v>
      </c>
      <c r="Q51" s="8" t="s">
        <v>8</v>
      </c>
      <c r="R51" s="8" t="s">
        <v>8</v>
      </c>
      <c r="S51" s="8" t="s">
        <v>8</v>
      </c>
      <c r="T51" s="8" t="s">
        <v>8</v>
      </c>
      <c r="U51" s="8" t="s">
        <v>8</v>
      </c>
      <c r="V51" s="8" t="s">
        <v>8</v>
      </c>
      <c r="W51" s="16">
        <v>6.2700000000000006E-2</v>
      </c>
      <c r="X51" s="16">
        <v>6.2700000000000006E-2</v>
      </c>
      <c r="Y51" s="16">
        <v>8.4000000000000005E-2</v>
      </c>
      <c r="Z51" s="16">
        <v>0.1142</v>
      </c>
      <c r="AA51" s="16">
        <v>0.15590000000000001</v>
      </c>
      <c r="AB51" s="16">
        <v>0.18529999999999999</v>
      </c>
      <c r="AC51" s="16">
        <v>0.21890000000000001</v>
      </c>
      <c r="AD51" s="36"/>
    </row>
    <row r="52" spans="1:30" x14ac:dyDescent="0.25">
      <c r="A52" s="54"/>
      <c r="B52" s="51"/>
      <c r="C52" s="11" t="s">
        <v>34</v>
      </c>
      <c r="D52" s="34" t="s">
        <v>35</v>
      </c>
      <c r="E52" s="12" t="s">
        <v>8</v>
      </c>
      <c r="F52" s="12" t="s">
        <v>8</v>
      </c>
      <c r="G52" s="12" t="s">
        <v>8</v>
      </c>
      <c r="H52" s="12" t="s">
        <v>8</v>
      </c>
      <c r="I52" s="12" t="s">
        <v>8</v>
      </c>
      <c r="J52" s="12" t="s">
        <v>8</v>
      </c>
      <c r="K52" s="12" t="s">
        <v>8</v>
      </c>
      <c r="L52" s="12" t="s">
        <v>8</v>
      </c>
      <c r="M52" s="12" t="s">
        <v>8</v>
      </c>
      <c r="N52" s="12" t="s">
        <v>8</v>
      </c>
      <c r="O52" s="12" t="s">
        <v>8</v>
      </c>
      <c r="P52" s="12" t="s">
        <v>8</v>
      </c>
      <c r="Q52" s="12" t="s">
        <v>8</v>
      </c>
      <c r="R52" s="12" t="s">
        <v>8</v>
      </c>
      <c r="S52" s="12" t="s">
        <v>8</v>
      </c>
      <c r="T52" s="12" t="s">
        <v>8</v>
      </c>
      <c r="U52" s="12" t="s">
        <v>8</v>
      </c>
      <c r="V52" s="12" t="s">
        <v>8</v>
      </c>
      <c r="W52" s="34">
        <v>23.81</v>
      </c>
      <c r="X52" s="34">
        <v>23.81</v>
      </c>
      <c r="Y52" s="34">
        <v>31.91</v>
      </c>
      <c r="Z52" s="34">
        <v>43.4</v>
      </c>
      <c r="AA52" s="34">
        <v>59.2</v>
      </c>
      <c r="AB52" s="34">
        <v>70.400000000000006</v>
      </c>
      <c r="AC52" s="34">
        <v>83.2</v>
      </c>
      <c r="AD52" s="36"/>
    </row>
    <row r="53" spans="1:30" x14ac:dyDescent="0.25">
      <c r="A53" s="54"/>
      <c r="B53" s="52"/>
      <c r="C53" s="11" t="s">
        <v>159</v>
      </c>
      <c r="D53" s="34" t="s">
        <v>35</v>
      </c>
      <c r="E53" s="12" t="s">
        <v>8</v>
      </c>
      <c r="F53" s="12" t="s">
        <v>8</v>
      </c>
      <c r="G53" s="12" t="s">
        <v>8</v>
      </c>
      <c r="H53" s="12" t="s">
        <v>8</v>
      </c>
      <c r="I53" s="12" t="s">
        <v>8</v>
      </c>
      <c r="J53" s="12" t="s">
        <v>8</v>
      </c>
      <c r="K53" s="12" t="s">
        <v>8</v>
      </c>
      <c r="L53" s="12" t="s">
        <v>8</v>
      </c>
      <c r="M53" s="12" t="s">
        <v>8</v>
      </c>
      <c r="N53" s="12" t="s">
        <v>8</v>
      </c>
      <c r="O53" s="12" t="s">
        <v>8</v>
      </c>
      <c r="P53" s="12" t="s">
        <v>8</v>
      </c>
      <c r="Q53" s="12" t="s">
        <v>8</v>
      </c>
      <c r="R53" s="12" t="s">
        <v>8</v>
      </c>
      <c r="S53" s="12" t="s">
        <v>8</v>
      </c>
      <c r="T53" s="12" t="s">
        <v>8</v>
      </c>
      <c r="U53" s="12" t="s">
        <v>8</v>
      </c>
      <c r="V53" s="12" t="s">
        <v>8</v>
      </c>
      <c r="W53" s="34">
        <v>380</v>
      </c>
      <c r="X53" s="34">
        <v>380</v>
      </c>
      <c r="Y53" s="34">
        <v>380</v>
      </c>
      <c r="Z53" s="34">
        <v>380</v>
      </c>
      <c r="AA53" s="34">
        <v>380</v>
      </c>
      <c r="AB53" s="34">
        <v>380</v>
      </c>
      <c r="AC53" s="34">
        <v>380</v>
      </c>
      <c r="AD53" s="36"/>
    </row>
    <row r="54" spans="1:30" ht="33" customHeight="1" x14ac:dyDescent="0.25">
      <c r="A54" s="54"/>
      <c r="B54" s="50">
        <v>15</v>
      </c>
      <c r="C54" s="10" t="s">
        <v>162</v>
      </c>
      <c r="D54" s="33" t="s">
        <v>7</v>
      </c>
      <c r="E54" s="8" t="s">
        <v>8</v>
      </c>
      <c r="F54" s="8" t="s">
        <v>8</v>
      </c>
      <c r="G54" s="8" t="s">
        <v>8</v>
      </c>
      <c r="H54" s="8" t="s">
        <v>8</v>
      </c>
      <c r="I54" s="8" t="s">
        <v>8</v>
      </c>
      <c r="J54" s="8" t="s">
        <v>8</v>
      </c>
      <c r="K54" s="8" t="s">
        <v>8</v>
      </c>
      <c r="L54" s="8" t="s">
        <v>8</v>
      </c>
      <c r="M54" s="8" t="s">
        <v>8</v>
      </c>
      <c r="N54" s="8" t="s">
        <v>8</v>
      </c>
      <c r="O54" s="8" t="s">
        <v>8</v>
      </c>
      <c r="P54" s="8" t="s">
        <v>8</v>
      </c>
      <c r="Q54" s="8" t="s">
        <v>8</v>
      </c>
      <c r="R54" s="8" t="s">
        <v>8</v>
      </c>
      <c r="S54" s="8" t="s">
        <v>8</v>
      </c>
      <c r="T54" s="8" t="s">
        <v>8</v>
      </c>
      <c r="U54" s="8" t="s">
        <v>8</v>
      </c>
      <c r="V54" s="8" t="s">
        <v>8</v>
      </c>
      <c r="W54" s="16">
        <f>W55/W56</f>
        <v>5.2571731378545164E-3</v>
      </c>
      <c r="X54" s="16">
        <f t="shared" ref="X54:AC54" si="0">X55/X56</f>
        <v>5.1063190966897922E-3</v>
      </c>
      <c r="Y54" s="16">
        <f t="shared" si="0"/>
        <v>6.8409453410396689E-3</v>
      </c>
      <c r="Z54" s="16">
        <f t="shared" si="0"/>
        <v>9.2948745406104642E-3</v>
      </c>
      <c r="AA54" s="16">
        <f t="shared" si="0"/>
        <v>1.2616951897870888E-2</v>
      </c>
      <c r="AB54" s="16">
        <f t="shared" si="0"/>
        <v>1.4754362911220233E-2</v>
      </c>
      <c r="AC54" s="16">
        <f t="shared" si="0"/>
        <v>1.7473558641430818E-2</v>
      </c>
    </row>
    <row r="55" spans="1:30" x14ac:dyDescent="0.25">
      <c r="A55" s="54"/>
      <c r="B55" s="51"/>
      <c r="C55" s="11" t="s">
        <v>34</v>
      </c>
      <c r="D55" s="34" t="s">
        <v>35</v>
      </c>
      <c r="E55" s="12" t="s">
        <v>8</v>
      </c>
      <c r="F55" s="12" t="s">
        <v>8</v>
      </c>
      <c r="G55" s="12" t="s">
        <v>8</v>
      </c>
      <c r="H55" s="12" t="s">
        <v>8</v>
      </c>
      <c r="I55" s="12" t="s">
        <v>8</v>
      </c>
      <c r="J55" s="12" t="s">
        <v>8</v>
      </c>
      <c r="K55" s="12" t="s">
        <v>8</v>
      </c>
      <c r="L55" s="12" t="s">
        <v>8</v>
      </c>
      <c r="M55" s="12" t="s">
        <v>8</v>
      </c>
      <c r="N55" s="12" t="s">
        <v>8</v>
      </c>
      <c r="O55" s="12" t="s">
        <v>8</v>
      </c>
      <c r="P55" s="12" t="s">
        <v>8</v>
      </c>
      <c r="Q55" s="12" t="s">
        <v>8</v>
      </c>
      <c r="R55" s="12" t="s">
        <v>8</v>
      </c>
      <c r="S55" s="12" t="s">
        <v>8</v>
      </c>
      <c r="T55" s="12" t="s">
        <v>8</v>
      </c>
      <c r="U55" s="12" t="s">
        <v>8</v>
      </c>
      <c r="V55" s="12" t="s">
        <v>8</v>
      </c>
      <c r="W55" s="34">
        <v>23.81</v>
      </c>
      <c r="X55" s="34">
        <v>23.81</v>
      </c>
      <c r="Y55" s="34">
        <v>31.91</v>
      </c>
      <c r="Z55" s="34">
        <v>43.4</v>
      </c>
      <c r="AA55" s="34">
        <v>59.2</v>
      </c>
      <c r="AB55" s="34">
        <v>70.400000000000006</v>
      </c>
      <c r="AC55" s="34">
        <v>83.2</v>
      </c>
    </row>
    <row r="56" spans="1:30" x14ac:dyDescent="0.25">
      <c r="A56" s="54"/>
      <c r="B56" s="52"/>
      <c r="C56" s="11" t="s">
        <v>160</v>
      </c>
      <c r="D56" s="34" t="s">
        <v>35</v>
      </c>
      <c r="E56" s="12" t="s">
        <v>8</v>
      </c>
      <c r="F56" s="12" t="s">
        <v>8</v>
      </c>
      <c r="G56" s="12" t="s">
        <v>8</v>
      </c>
      <c r="H56" s="12" t="s">
        <v>8</v>
      </c>
      <c r="I56" s="12" t="s">
        <v>8</v>
      </c>
      <c r="J56" s="12" t="s">
        <v>8</v>
      </c>
      <c r="K56" s="12" t="s">
        <v>8</v>
      </c>
      <c r="L56" s="12" t="s">
        <v>8</v>
      </c>
      <c r="M56" s="12" t="s">
        <v>8</v>
      </c>
      <c r="N56" s="12" t="s">
        <v>8</v>
      </c>
      <c r="O56" s="12" t="s">
        <v>8</v>
      </c>
      <c r="P56" s="12" t="s">
        <v>8</v>
      </c>
      <c r="Q56" s="12" t="s">
        <v>8</v>
      </c>
      <c r="R56" s="12" t="s">
        <v>8</v>
      </c>
      <c r="S56" s="12" t="s">
        <v>8</v>
      </c>
      <c r="T56" s="12" t="s">
        <v>8</v>
      </c>
      <c r="U56" s="12" t="s">
        <v>8</v>
      </c>
      <c r="V56" s="12" t="s">
        <v>8</v>
      </c>
      <c r="W56" s="34">
        <v>4529.05</v>
      </c>
      <c r="X56" s="34">
        <v>4662.8500000000004</v>
      </c>
      <c r="Y56" s="34">
        <v>4664.5600000000004</v>
      </c>
      <c r="Z56" s="34">
        <v>4669.24</v>
      </c>
      <c r="AA56" s="34">
        <v>4692.1000000000004</v>
      </c>
      <c r="AB56" s="34">
        <v>4771.47</v>
      </c>
      <c r="AC56" s="34">
        <v>4761.4799999999996</v>
      </c>
    </row>
    <row r="57" spans="1:30" ht="30" x14ac:dyDescent="0.25">
      <c r="A57" s="54"/>
      <c r="B57" s="50">
        <v>16</v>
      </c>
      <c r="C57" s="10" t="s">
        <v>36</v>
      </c>
      <c r="D57" s="35" t="s">
        <v>163</v>
      </c>
      <c r="E57" s="8" t="s">
        <v>8</v>
      </c>
      <c r="F57" s="8" t="s">
        <v>8</v>
      </c>
      <c r="G57" s="8" t="s">
        <v>8</v>
      </c>
      <c r="H57" s="8" t="s">
        <v>8</v>
      </c>
      <c r="I57" s="8" t="s">
        <v>8</v>
      </c>
      <c r="J57" s="8" t="s">
        <v>8</v>
      </c>
      <c r="K57" s="8" t="s">
        <v>8</v>
      </c>
      <c r="L57" s="8" t="s">
        <v>8</v>
      </c>
      <c r="M57" s="8" t="s">
        <v>8</v>
      </c>
      <c r="N57" s="8" t="s">
        <v>8</v>
      </c>
      <c r="O57" s="8" t="s">
        <v>8</v>
      </c>
      <c r="P57" s="8" t="s">
        <v>8</v>
      </c>
      <c r="Q57" s="8" t="s">
        <v>8</v>
      </c>
      <c r="R57" s="8" t="s">
        <v>8</v>
      </c>
      <c r="S57" s="8" t="s">
        <v>8</v>
      </c>
      <c r="T57" s="8" t="s">
        <v>8</v>
      </c>
      <c r="U57" s="8" t="s">
        <v>8</v>
      </c>
      <c r="V57" s="8" t="s">
        <v>8</v>
      </c>
      <c r="W57" s="20">
        <f>W58/W59*100000</f>
        <v>0.97079976205008767</v>
      </c>
      <c r="X57" s="20">
        <f t="shared" ref="X57:AC57" si="1">X58/X59*100000</f>
        <v>1.0024625802738436</v>
      </c>
      <c r="Y57" s="20">
        <f t="shared" si="1"/>
        <v>1.337586559581496</v>
      </c>
      <c r="Z57" s="20">
        <f t="shared" si="1"/>
        <v>1.8115148062117425</v>
      </c>
      <c r="AA57" s="20">
        <f t="shared" si="1"/>
        <v>2.3879007649753041</v>
      </c>
      <c r="AB57" s="20">
        <f t="shared" si="1"/>
        <v>2.8260505662337541</v>
      </c>
      <c r="AC57" s="20">
        <f t="shared" si="1"/>
        <v>3.3245995995296016</v>
      </c>
    </row>
    <row r="58" spans="1:30" x14ac:dyDescent="0.25">
      <c r="A58" s="54"/>
      <c r="B58" s="51"/>
      <c r="C58" s="11" t="s">
        <v>34</v>
      </c>
      <c r="D58" s="34" t="s">
        <v>35</v>
      </c>
      <c r="E58" s="12" t="s">
        <v>8</v>
      </c>
      <c r="F58" s="12" t="s">
        <v>8</v>
      </c>
      <c r="G58" s="12" t="s">
        <v>8</v>
      </c>
      <c r="H58" s="12" t="s">
        <v>8</v>
      </c>
      <c r="I58" s="12" t="s">
        <v>8</v>
      </c>
      <c r="J58" s="12" t="s">
        <v>8</v>
      </c>
      <c r="K58" s="12" t="s">
        <v>8</v>
      </c>
      <c r="L58" s="12" t="s">
        <v>8</v>
      </c>
      <c r="M58" s="12" t="s">
        <v>8</v>
      </c>
      <c r="N58" s="12" t="s">
        <v>8</v>
      </c>
      <c r="O58" s="12" t="s">
        <v>8</v>
      </c>
      <c r="P58" s="12" t="s">
        <v>8</v>
      </c>
      <c r="Q58" s="12" t="s">
        <v>8</v>
      </c>
      <c r="R58" s="12" t="s">
        <v>8</v>
      </c>
      <c r="S58" s="12" t="s">
        <v>8</v>
      </c>
      <c r="T58" s="12" t="s">
        <v>8</v>
      </c>
      <c r="U58" s="12" t="s">
        <v>8</v>
      </c>
      <c r="V58" s="12" t="s">
        <v>8</v>
      </c>
      <c r="W58" s="34">
        <v>23.81</v>
      </c>
      <c r="X58" s="34">
        <v>23.81</v>
      </c>
      <c r="Y58" s="34">
        <v>31.91</v>
      </c>
      <c r="Z58" s="34">
        <v>43.4</v>
      </c>
      <c r="AA58" s="34">
        <v>59.2</v>
      </c>
      <c r="AB58" s="34">
        <v>70.400000000000006</v>
      </c>
      <c r="AC58" s="34">
        <v>83.2</v>
      </c>
    </row>
    <row r="59" spans="1:30" x14ac:dyDescent="0.25">
      <c r="A59" s="54"/>
      <c r="B59" s="52"/>
      <c r="C59" s="11" t="s">
        <v>20</v>
      </c>
      <c r="D59" s="34" t="s">
        <v>21</v>
      </c>
      <c r="E59" s="13">
        <v>2020161</v>
      </c>
      <c r="F59" s="13">
        <v>2028242</v>
      </c>
      <c r="G59" s="13">
        <v>2036355</v>
      </c>
      <c r="H59" s="13">
        <v>2044500</v>
      </c>
      <c r="I59" s="13">
        <v>2052678</v>
      </c>
      <c r="J59" s="13">
        <v>2091371</v>
      </c>
      <c r="K59" s="13">
        <v>2109225</v>
      </c>
      <c r="L59" s="13">
        <v>2124146</v>
      </c>
      <c r="M59" s="13">
        <v>2139125</v>
      </c>
      <c r="N59" s="13">
        <v>2232747</v>
      </c>
      <c r="O59" s="13">
        <v>2258857</v>
      </c>
      <c r="P59" s="13">
        <v>2284468</v>
      </c>
      <c r="Q59" s="13">
        <v>2305812</v>
      </c>
      <c r="R59" s="13">
        <v>2350564</v>
      </c>
      <c r="S59" s="13">
        <v>2375329</v>
      </c>
      <c r="T59" s="13">
        <v>2399920</v>
      </c>
      <c r="U59" s="13">
        <v>2412937</v>
      </c>
      <c r="V59" s="13">
        <v>2434642</v>
      </c>
      <c r="W59" s="13">
        <v>2452617</v>
      </c>
      <c r="X59" s="13">
        <v>2375151</v>
      </c>
      <c r="Y59" s="13">
        <v>2385640</v>
      </c>
      <c r="Z59" s="13">
        <v>2395785</v>
      </c>
      <c r="AA59" s="13">
        <v>2479165</v>
      </c>
      <c r="AB59" s="13">
        <v>2491109</v>
      </c>
      <c r="AC59" s="13">
        <v>2502557</v>
      </c>
    </row>
    <row r="60" spans="1:30" x14ac:dyDescent="0.25">
      <c r="A60" s="54"/>
      <c r="B60" s="37">
        <v>18</v>
      </c>
      <c r="C60" s="38" t="s">
        <v>133</v>
      </c>
      <c r="D60" s="35" t="s">
        <v>15</v>
      </c>
      <c r="E60" s="12" t="s">
        <v>8</v>
      </c>
      <c r="F60" s="12" t="s">
        <v>8</v>
      </c>
      <c r="G60" s="12" t="s">
        <v>8</v>
      </c>
      <c r="H60" s="12" t="s">
        <v>8</v>
      </c>
      <c r="I60" s="12" t="s">
        <v>8</v>
      </c>
      <c r="J60" s="12" t="s">
        <v>8</v>
      </c>
      <c r="K60" s="12" t="s">
        <v>8</v>
      </c>
      <c r="L60" s="12" t="s">
        <v>8</v>
      </c>
      <c r="M60" s="12" t="s">
        <v>8</v>
      </c>
      <c r="N60" s="12" t="s">
        <v>8</v>
      </c>
      <c r="O60" s="12" t="s">
        <v>8</v>
      </c>
      <c r="P60" s="12" t="s">
        <v>8</v>
      </c>
      <c r="Q60" s="12" t="s">
        <v>8</v>
      </c>
      <c r="R60" s="12" t="s">
        <v>8</v>
      </c>
      <c r="S60" s="12" t="s">
        <v>8</v>
      </c>
      <c r="T60" s="12" t="s">
        <v>8</v>
      </c>
      <c r="U60" s="12" t="s">
        <v>8</v>
      </c>
      <c r="V60" s="12" t="s">
        <v>8</v>
      </c>
      <c r="W60" s="12" t="s">
        <v>8</v>
      </c>
      <c r="X60" s="12" t="s">
        <v>8</v>
      </c>
      <c r="Y60" s="13">
        <v>104</v>
      </c>
      <c r="Z60" s="13">
        <v>128</v>
      </c>
      <c r="AA60" s="13">
        <v>178</v>
      </c>
      <c r="AB60" s="13">
        <v>316</v>
      </c>
      <c r="AC60" s="13">
        <v>378</v>
      </c>
    </row>
    <row r="61" spans="1:30" x14ac:dyDescent="0.25">
      <c r="A61" s="55"/>
      <c r="B61" s="37">
        <v>19</v>
      </c>
      <c r="C61" s="38" t="s">
        <v>134</v>
      </c>
      <c r="D61" s="35" t="s">
        <v>15</v>
      </c>
      <c r="E61" s="12" t="s">
        <v>8</v>
      </c>
      <c r="F61" s="12" t="s">
        <v>8</v>
      </c>
      <c r="G61" s="12" t="s">
        <v>8</v>
      </c>
      <c r="H61" s="12" t="s">
        <v>8</v>
      </c>
      <c r="I61" s="12" t="s">
        <v>8</v>
      </c>
      <c r="J61" s="12" t="s">
        <v>8</v>
      </c>
      <c r="K61" s="12" t="s">
        <v>8</v>
      </c>
      <c r="L61" s="12" t="s">
        <v>8</v>
      </c>
      <c r="M61" s="12" t="s">
        <v>8</v>
      </c>
      <c r="N61" s="12" t="s">
        <v>8</v>
      </c>
      <c r="O61" s="12" t="s">
        <v>8</v>
      </c>
      <c r="P61" s="12" t="s">
        <v>8</v>
      </c>
      <c r="Q61" s="12" t="s">
        <v>8</v>
      </c>
      <c r="R61" s="12" t="s">
        <v>8</v>
      </c>
      <c r="S61" s="12" t="s">
        <v>8</v>
      </c>
      <c r="T61" s="12" t="s">
        <v>8</v>
      </c>
      <c r="U61" s="12" t="s">
        <v>8</v>
      </c>
      <c r="V61" s="12" t="s">
        <v>8</v>
      </c>
      <c r="W61" s="12" t="s">
        <v>8</v>
      </c>
      <c r="X61" s="12" t="s">
        <v>8</v>
      </c>
      <c r="Y61" s="12" t="s">
        <v>8</v>
      </c>
      <c r="Z61" s="12" t="s">
        <v>8</v>
      </c>
      <c r="AA61" s="12" t="s">
        <v>8</v>
      </c>
      <c r="AB61" s="13">
        <v>5806</v>
      </c>
      <c r="AC61" s="13">
        <v>10097</v>
      </c>
    </row>
    <row r="62" spans="1:30" ht="28.9" customHeight="1" x14ac:dyDescent="0.25">
      <c r="A62" s="53" t="s">
        <v>176</v>
      </c>
      <c r="B62" s="50">
        <v>20</v>
      </c>
      <c r="C62" s="10" t="s">
        <v>44</v>
      </c>
      <c r="D62" s="34" t="s">
        <v>45</v>
      </c>
      <c r="E62" s="8" t="s">
        <v>8</v>
      </c>
      <c r="F62" s="8" t="s">
        <v>8</v>
      </c>
      <c r="G62" s="8" t="s">
        <v>8</v>
      </c>
      <c r="H62" s="8" t="s">
        <v>8</v>
      </c>
      <c r="I62" s="8" t="s">
        <v>8</v>
      </c>
      <c r="J62" s="18">
        <f>J67/J68*100</f>
        <v>74.026896546587977</v>
      </c>
      <c r="K62" s="18">
        <f t="shared" ref="K62:AC62" si="2">K67/K68*100</f>
        <v>71.645701457897687</v>
      </c>
      <c r="L62" s="18">
        <f t="shared" si="2"/>
        <v>69.751607379256967</v>
      </c>
      <c r="M62" s="18">
        <f t="shared" si="2"/>
        <v>64.823102135763165</v>
      </c>
      <c r="N62" s="18">
        <f t="shared" si="2"/>
        <v>58.091728899269611</v>
      </c>
      <c r="O62" s="18">
        <f t="shared" si="2"/>
        <v>54.788861647703627</v>
      </c>
      <c r="P62" s="18">
        <f t="shared" si="2"/>
        <v>55.389284646152547</v>
      </c>
      <c r="Q62" s="18">
        <f t="shared" si="2"/>
        <v>53.172552885210678</v>
      </c>
      <c r="R62" s="18">
        <f t="shared" si="2"/>
        <v>51.938655024785518</v>
      </c>
      <c r="S62" s="18">
        <f t="shared" si="2"/>
        <v>53.419452938066399</v>
      </c>
      <c r="T62" s="18">
        <f t="shared" si="2"/>
        <v>54.622103361207927</v>
      </c>
      <c r="U62" s="18">
        <f t="shared" si="2"/>
        <v>55.03193076336651</v>
      </c>
      <c r="V62" s="18">
        <f t="shared" si="2"/>
        <v>56.7061370623573</v>
      </c>
      <c r="W62" s="18">
        <f t="shared" si="2"/>
        <v>57.557255489818118</v>
      </c>
      <c r="X62" s="18">
        <f t="shared" si="2"/>
        <v>60.996309975374999</v>
      </c>
      <c r="Y62" s="18">
        <f t="shared" si="2"/>
        <v>63.004817580211778</v>
      </c>
      <c r="Z62" s="18">
        <f t="shared" si="2"/>
        <v>62.407901220630556</v>
      </c>
      <c r="AA62" s="18">
        <f t="shared" si="2"/>
        <v>59.715339623214383</v>
      </c>
      <c r="AB62" s="18">
        <f t="shared" si="2"/>
        <v>60.123235865071635</v>
      </c>
      <c r="AC62" s="18">
        <f t="shared" si="2"/>
        <v>57.954694459055226</v>
      </c>
    </row>
    <row r="63" spans="1:30" x14ac:dyDescent="0.25">
      <c r="A63" s="54"/>
      <c r="B63" s="51"/>
      <c r="C63" s="11" t="s">
        <v>37</v>
      </c>
      <c r="D63" s="34" t="s">
        <v>38</v>
      </c>
      <c r="E63" s="12" t="s">
        <v>8</v>
      </c>
      <c r="F63" s="12" t="s">
        <v>8</v>
      </c>
      <c r="G63" s="12" t="s">
        <v>8</v>
      </c>
      <c r="H63" s="12" t="s">
        <v>8</v>
      </c>
      <c r="I63" s="12" t="s">
        <v>8</v>
      </c>
      <c r="J63" s="13">
        <v>548879965</v>
      </c>
      <c r="K63" s="13">
        <v>532276827</v>
      </c>
      <c r="L63" s="13">
        <v>518934301</v>
      </c>
      <c r="M63" s="13">
        <v>480892835</v>
      </c>
      <c r="N63" s="13">
        <v>446188951</v>
      </c>
      <c r="O63" s="13">
        <v>417722897</v>
      </c>
      <c r="P63" s="13">
        <v>423135921</v>
      </c>
      <c r="Q63" s="13">
        <v>403242401</v>
      </c>
      <c r="R63" s="13">
        <v>400372297</v>
      </c>
      <c r="S63" s="13">
        <v>412851738</v>
      </c>
      <c r="T63" s="13">
        <v>422301637</v>
      </c>
      <c r="U63" s="13">
        <v>422808316</v>
      </c>
      <c r="V63" s="13">
        <v>435388116</v>
      </c>
      <c r="W63" s="13">
        <v>443147783</v>
      </c>
      <c r="X63" s="13">
        <v>445303429</v>
      </c>
      <c r="Y63" s="13">
        <v>455842706</v>
      </c>
      <c r="Z63" s="13">
        <v>453219840</v>
      </c>
      <c r="AA63" s="13">
        <v>439510724</v>
      </c>
      <c r="AB63" s="13">
        <v>448316052</v>
      </c>
      <c r="AC63" s="13">
        <v>438937197</v>
      </c>
    </row>
    <row r="64" spans="1:30" x14ac:dyDescent="0.25">
      <c r="A64" s="54"/>
      <c r="B64" s="51"/>
      <c r="C64" s="11" t="s">
        <v>39</v>
      </c>
      <c r="D64" s="34" t="s">
        <v>38</v>
      </c>
      <c r="E64" s="12" t="s">
        <v>8</v>
      </c>
      <c r="F64" s="12" t="s">
        <v>8</v>
      </c>
      <c r="G64" s="12" t="s">
        <v>8</v>
      </c>
      <c r="H64" s="12" t="s">
        <v>8</v>
      </c>
      <c r="I64" s="12" t="s">
        <v>8</v>
      </c>
      <c r="J64" s="13" t="s">
        <v>8</v>
      </c>
      <c r="K64" s="13" t="s">
        <v>8</v>
      </c>
      <c r="L64" s="13" t="s">
        <v>8</v>
      </c>
      <c r="M64" s="13" t="s">
        <v>8</v>
      </c>
      <c r="N64" s="13" t="s">
        <v>8</v>
      </c>
      <c r="O64" s="13">
        <v>8386630.3405560302</v>
      </c>
      <c r="P64" s="13">
        <v>10857406.3571479</v>
      </c>
      <c r="Q64" s="13">
        <v>13328182.3737399</v>
      </c>
      <c r="R64" s="13">
        <v>15798958.390331799</v>
      </c>
      <c r="S64" s="13">
        <v>18269734.406923801</v>
      </c>
      <c r="T64" s="13">
        <v>20615113.789999999</v>
      </c>
      <c r="U64" s="13">
        <v>22381448.009333335</v>
      </c>
      <c r="V64" s="13">
        <v>24539407.766666666</v>
      </c>
      <c r="W64" s="13">
        <v>28277758</v>
      </c>
      <c r="X64" s="13">
        <v>32936247.215274945</v>
      </c>
      <c r="Y64" s="13">
        <v>35396243.494005993</v>
      </c>
      <c r="Z64" s="13">
        <v>35093964.734419502</v>
      </c>
      <c r="AA64" s="13">
        <v>35865628.843000002</v>
      </c>
      <c r="AB64" s="13">
        <v>33919295</v>
      </c>
      <c r="AC64" s="13">
        <v>29302284</v>
      </c>
    </row>
    <row r="65" spans="1:29" x14ac:dyDescent="0.25">
      <c r="A65" s="54"/>
      <c r="B65" s="51"/>
      <c r="C65" s="11" t="s">
        <v>40</v>
      </c>
      <c r="D65" s="34" t="s">
        <v>38</v>
      </c>
      <c r="E65" s="12" t="s">
        <v>8</v>
      </c>
      <c r="F65" s="12" t="s">
        <v>8</v>
      </c>
      <c r="G65" s="12" t="s">
        <v>8</v>
      </c>
      <c r="H65" s="12" t="s">
        <v>8</v>
      </c>
      <c r="I65" s="12" t="s">
        <v>8</v>
      </c>
      <c r="J65" s="13">
        <v>16204657</v>
      </c>
      <c r="K65" s="13">
        <v>19299875</v>
      </c>
      <c r="L65" s="13">
        <v>21859181</v>
      </c>
      <c r="M65" s="13">
        <v>25233387</v>
      </c>
      <c r="N65" s="13">
        <v>27231136</v>
      </c>
      <c r="O65" s="13">
        <v>25615216</v>
      </c>
      <c r="P65" s="13">
        <v>27859599</v>
      </c>
      <c r="Q65" s="13">
        <v>30940990</v>
      </c>
      <c r="R65" s="13">
        <v>29439479</v>
      </c>
      <c r="S65" s="13">
        <v>32022559</v>
      </c>
      <c r="T65" s="13">
        <v>35556925</v>
      </c>
      <c r="U65" s="13">
        <v>39488560</v>
      </c>
      <c r="V65" s="13">
        <v>43988348</v>
      </c>
      <c r="W65" s="13">
        <v>43830006</v>
      </c>
      <c r="X65" s="13">
        <v>50555704</v>
      </c>
      <c r="Y65" s="13">
        <v>57380918</v>
      </c>
      <c r="Z65" s="13">
        <v>57419280</v>
      </c>
      <c r="AA65" s="13">
        <v>64984904</v>
      </c>
      <c r="AB65" s="13">
        <v>64438052</v>
      </c>
      <c r="AC65" s="13">
        <v>61138000</v>
      </c>
    </row>
    <row r="66" spans="1:29" x14ac:dyDescent="0.25">
      <c r="A66" s="54"/>
      <c r="B66" s="51"/>
      <c r="C66" s="11" t="s">
        <v>41</v>
      </c>
      <c r="D66" s="34" t="s">
        <v>38</v>
      </c>
      <c r="E66" s="12" t="s">
        <v>8</v>
      </c>
      <c r="F66" s="12" t="s">
        <v>8</v>
      </c>
      <c r="G66" s="12" t="s">
        <v>8</v>
      </c>
      <c r="H66" s="12" t="s">
        <v>8</v>
      </c>
      <c r="I66" s="12" t="s">
        <v>8</v>
      </c>
      <c r="J66" s="13">
        <f>SUM(J63:J65)</f>
        <v>565084622</v>
      </c>
      <c r="K66" s="13">
        <f t="shared" ref="K66:AA66" si="3">SUM(K63:K65)</f>
        <v>551576702</v>
      </c>
      <c r="L66" s="13">
        <f t="shared" si="3"/>
        <v>540793482</v>
      </c>
      <c r="M66" s="13">
        <f t="shared" si="3"/>
        <v>506126222</v>
      </c>
      <c r="N66" s="13">
        <f t="shared" si="3"/>
        <v>473420087</v>
      </c>
      <c r="O66" s="13">
        <f t="shared" si="3"/>
        <v>451724743.34055603</v>
      </c>
      <c r="P66" s="13">
        <f t="shared" si="3"/>
        <v>461852926.35714787</v>
      </c>
      <c r="Q66" s="13">
        <f t="shared" si="3"/>
        <v>447511573.3737399</v>
      </c>
      <c r="R66" s="13">
        <f t="shared" si="3"/>
        <v>445610734.3903318</v>
      </c>
      <c r="S66" s="13">
        <f t="shared" si="3"/>
        <v>463144031.40692377</v>
      </c>
      <c r="T66" s="13">
        <f t="shared" si="3"/>
        <v>478473675.79000002</v>
      </c>
      <c r="U66" s="13">
        <f t="shared" si="3"/>
        <v>484678324.00933331</v>
      </c>
      <c r="V66" s="13">
        <f t="shared" si="3"/>
        <v>503915871.76666665</v>
      </c>
      <c r="W66" s="13">
        <f t="shared" si="3"/>
        <v>515255547</v>
      </c>
      <c r="X66" s="13">
        <f t="shared" si="3"/>
        <v>528795380.21527493</v>
      </c>
      <c r="Y66" s="13">
        <f t="shared" si="3"/>
        <v>548619867.49400592</v>
      </c>
      <c r="Z66" s="13">
        <f t="shared" si="3"/>
        <v>545733084.73441958</v>
      </c>
      <c r="AA66" s="13">
        <f t="shared" si="3"/>
        <v>540361256.84299994</v>
      </c>
      <c r="AB66" s="13">
        <f>SUM(AB63:AB65)</f>
        <v>546673399</v>
      </c>
      <c r="AC66" s="13">
        <f>SUM(AC63:AC65)</f>
        <v>529377481</v>
      </c>
    </row>
    <row r="67" spans="1:29" x14ac:dyDescent="0.25">
      <c r="A67" s="54"/>
      <c r="B67" s="51"/>
      <c r="C67" s="11" t="s">
        <v>42</v>
      </c>
      <c r="D67" s="34" t="s">
        <v>43</v>
      </c>
      <c r="E67" s="12" t="s">
        <v>8</v>
      </c>
      <c r="F67" s="12" t="s">
        <v>8</v>
      </c>
      <c r="G67" s="12" t="s">
        <v>8</v>
      </c>
      <c r="H67" s="12" t="s">
        <v>8</v>
      </c>
      <c r="I67" s="12" t="s">
        <v>8</v>
      </c>
      <c r="J67" s="13">
        <f>J66/365</f>
        <v>1548177.0465753425</v>
      </c>
      <c r="K67" s="13">
        <f t="shared" ref="K67:AC67" si="4">K66/365</f>
        <v>1511169.0465753425</v>
      </c>
      <c r="L67" s="13">
        <f t="shared" si="4"/>
        <v>1481625.9780821917</v>
      </c>
      <c r="M67" s="13">
        <f t="shared" si="4"/>
        <v>1386647.1835616438</v>
      </c>
      <c r="N67" s="13">
        <f t="shared" si="4"/>
        <v>1297041.3342465754</v>
      </c>
      <c r="O67" s="13">
        <f t="shared" si="4"/>
        <v>1237602.0365494685</v>
      </c>
      <c r="P67" s="13">
        <f t="shared" si="4"/>
        <v>1265350.4831702681</v>
      </c>
      <c r="Q67" s="13">
        <f t="shared" si="4"/>
        <v>1226059.1051335339</v>
      </c>
      <c r="R67" s="13">
        <f t="shared" si="4"/>
        <v>1220851.3270967994</v>
      </c>
      <c r="S67" s="13">
        <f t="shared" si="4"/>
        <v>1268887.7572792433</v>
      </c>
      <c r="T67" s="13">
        <f t="shared" si="4"/>
        <v>1310886.7829863015</v>
      </c>
      <c r="U67" s="13">
        <f t="shared" si="4"/>
        <v>1327885.8192036529</v>
      </c>
      <c r="V67" s="13">
        <f t="shared" si="4"/>
        <v>1380591.4294977169</v>
      </c>
      <c r="W67" s="13">
        <f t="shared" si="4"/>
        <v>1411659.0328767123</v>
      </c>
      <c r="X67" s="13">
        <f t="shared" si="4"/>
        <v>1448754.4663432189</v>
      </c>
      <c r="Y67" s="13">
        <f t="shared" si="4"/>
        <v>1503068.1301205643</v>
      </c>
      <c r="Z67" s="13">
        <f t="shared" si="4"/>
        <v>1495159.1362586839</v>
      </c>
      <c r="AA67" s="13">
        <f t="shared" si="4"/>
        <v>1480441.7995698629</v>
      </c>
      <c r="AB67" s="13">
        <f t="shared" si="4"/>
        <v>1497735.3397260273</v>
      </c>
      <c r="AC67" s="13">
        <f t="shared" si="4"/>
        <v>1450349.2630136986</v>
      </c>
    </row>
    <row r="68" spans="1:29" x14ac:dyDescent="0.25">
      <c r="A68" s="54"/>
      <c r="B68" s="52"/>
      <c r="C68" s="11" t="s">
        <v>20</v>
      </c>
      <c r="D68" s="34" t="s">
        <v>21</v>
      </c>
      <c r="E68" s="13">
        <v>2020161</v>
      </c>
      <c r="F68" s="13">
        <v>2028242</v>
      </c>
      <c r="G68" s="13">
        <v>2036355</v>
      </c>
      <c r="H68" s="13">
        <v>2044500</v>
      </c>
      <c r="I68" s="13">
        <v>2052678</v>
      </c>
      <c r="J68" s="13">
        <v>2091371</v>
      </c>
      <c r="K68" s="13">
        <v>2109225</v>
      </c>
      <c r="L68" s="13">
        <v>2124146</v>
      </c>
      <c r="M68" s="13">
        <v>2139125</v>
      </c>
      <c r="N68" s="13">
        <v>2232747</v>
      </c>
      <c r="O68" s="13">
        <v>2258857</v>
      </c>
      <c r="P68" s="13">
        <v>2284468</v>
      </c>
      <c r="Q68" s="13">
        <v>2305812</v>
      </c>
      <c r="R68" s="13">
        <v>2350564</v>
      </c>
      <c r="S68" s="13">
        <v>2375329</v>
      </c>
      <c r="T68" s="13">
        <v>2399920</v>
      </c>
      <c r="U68" s="13">
        <v>2412937</v>
      </c>
      <c r="V68" s="13">
        <v>2434642</v>
      </c>
      <c r="W68" s="13">
        <v>2452617</v>
      </c>
      <c r="X68" s="13">
        <v>2375151</v>
      </c>
      <c r="Y68" s="13">
        <v>2385640</v>
      </c>
      <c r="Z68" s="13">
        <v>2395785</v>
      </c>
      <c r="AA68" s="13">
        <v>2479165</v>
      </c>
      <c r="AB68" s="13">
        <v>2491109</v>
      </c>
      <c r="AC68" s="13">
        <v>2502557</v>
      </c>
    </row>
    <row r="69" spans="1:29" ht="30" x14ac:dyDescent="0.25">
      <c r="A69" s="54"/>
      <c r="B69" s="50">
        <v>21</v>
      </c>
      <c r="C69" s="10" t="s">
        <v>49</v>
      </c>
      <c r="D69" s="35" t="s">
        <v>7</v>
      </c>
      <c r="E69" s="8" t="s">
        <v>8</v>
      </c>
      <c r="F69" s="8" t="s">
        <v>8</v>
      </c>
      <c r="G69" s="8" t="s">
        <v>8</v>
      </c>
      <c r="H69" s="8" t="s">
        <v>8</v>
      </c>
      <c r="I69" s="8" t="s">
        <v>8</v>
      </c>
      <c r="J69" s="9">
        <f>SUM(J70:J72)</f>
        <v>0.76</v>
      </c>
      <c r="K69" s="9" t="s">
        <v>8</v>
      </c>
      <c r="L69" s="9">
        <f t="shared" ref="L69:AA69" si="5">SUM(L70:L72)</f>
        <v>0.83</v>
      </c>
      <c r="M69" s="9" t="s">
        <v>8</v>
      </c>
      <c r="N69" s="9">
        <f t="shared" si="5"/>
        <v>0.79</v>
      </c>
      <c r="O69" s="9">
        <f t="shared" si="5"/>
        <v>0.80789999999999995</v>
      </c>
      <c r="P69" s="9">
        <f t="shared" si="5"/>
        <v>0.80449999999999999</v>
      </c>
      <c r="Q69" s="9">
        <f t="shared" si="5"/>
        <v>0.79630000000000001</v>
      </c>
      <c r="R69" s="9">
        <f t="shared" si="5"/>
        <v>0.76829999999999998</v>
      </c>
      <c r="S69" s="9">
        <f t="shared" si="5"/>
        <v>0.8</v>
      </c>
      <c r="T69" s="9">
        <f t="shared" si="5"/>
        <v>0.70540000000000003</v>
      </c>
      <c r="U69" s="9">
        <f t="shared" si="5"/>
        <v>0.74970000000000003</v>
      </c>
      <c r="V69" s="9">
        <f t="shared" si="5"/>
        <v>0.69769999999999999</v>
      </c>
      <c r="W69" s="9" t="s">
        <v>8</v>
      </c>
      <c r="X69" s="9">
        <f t="shared" si="5"/>
        <v>0.67849999999999999</v>
      </c>
      <c r="Y69" s="9" t="s">
        <v>8</v>
      </c>
      <c r="Z69" s="9" t="s">
        <v>8</v>
      </c>
      <c r="AA69" s="9">
        <f t="shared" si="5"/>
        <v>0.67189999999999994</v>
      </c>
      <c r="AB69" s="9" t="s">
        <v>8</v>
      </c>
      <c r="AC69" s="9">
        <f>SUM(AC70:AC73)</f>
        <v>0.63400000000000001</v>
      </c>
    </row>
    <row r="70" spans="1:29" ht="28.9" customHeight="1" x14ac:dyDescent="0.25">
      <c r="A70" s="54"/>
      <c r="B70" s="51"/>
      <c r="C70" s="11" t="s">
        <v>46</v>
      </c>
      <c r="D70" s="34" t="s">
        <v>7</v>
      </c>
      <c r="E70" s="12" t="s">
        <v>8</v>
      </c>
      <c r="F70" s="12" t="s">
        <v>8</v>
      </c>
      <c r="G70" s="12" t="s">
        <v>8</v>
      </c>
      <c r="H70" s="12" t="s">
        <v>8</v>
      </c>
      <c r="I70" s="12" t="s">
        <v>8</v>
      </c>
      <c r="J70" s="21">
        <v>0.75</v>
      </c>
      <c r="K70" s="12" t="s">
        <v>8</v>
      </c>
      <c r="L70" s="21">
        <v>0.83</v>
      </c>
      <c r="M70" s="12" t="s">
        <v>8</v>
      </c>
      <c r="N70" s="21">
        <v>0.76</v>
      </c>
      <c r="O70" s="21">
        <v>0.80089999999999995</v>
      </c>
      <c r="P70" s="21">
        <v>0.79559999999999997</v>
      </c>
      <c r="Q70" s="21">
        <v>0.78220000000000001</v>
      </c>
      <c r="R70" s="21">
        <v>0.74129999999999996</v>
      </c>
      <c r="S70" s="21">
        <v>0.77700000000000002</v>
      </c>
      <c r="T70" s="21">
        <v>0.68620000000000003</v>
      </c>
      <c r="U70" s="21">
        <v>0.71560000000000001</v>
      </c>
      <c r="V70" s="21">
        <v>0.65849999999999997</v>
      </c>
      <c r="W70" s="12" t="s">
        <v>8</v>
      </c>
      <c r="X70" s="21">
        <v>0.62590000000000001</v>
      </c>
      <c r="Y70" s="12" t="s">
        <v>8</v>
      </c>
      <c r="Z70" s="12" t="s">
        <v>8</v>
      </c>
      <c r="AA70" s="21">
        <v>0.62519999999999998</v>
      </c>
      <c r="AB70" s="21" t="s">
        <v>8</v>
      </c>
      <c r="AC70" s="21">
        <v>0.48899999999999999</v>
      </c>
    </row>
    <row r="71" spans="1:29" ht="28.9" customHeight="1" x14ac:dyDescent="0.25">
      <c r="A71" s="54"/>
      <c r="B71" s="51"/>
      <c r="C71" s="11" t="s">
        <v>47</v>
      </c>
      <c r="D71" s="34" t="s">
        <v>7</v>
      </c>
      <c r="E71" s="12" t="s">
        <v>8</v>
      </c>
      <c r="F71" s="12" t="s">
        <v>8</v>
      </c>
      <c r="G71" s="12" t="s">
        <v>8</v>
      </c>
      <c r="H71" s="12" t="s">
        <v>8</v>
      </c>
      <c r="I71" s="12" t="s">
        <v>8</v>
      </c>
      <c r="J71" s="22">
        <v>0</v>
      </c>
      <c r="K71" s="12" t="s">
        <v>8</v>
      </c>
      <c r="L71" s="22">
        <v>0</v>
      </c>
      <c r="M71" s="12" t="s">
        <v>8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1.4E-3</v>
      </c>
      <c r="U71" s="22">
        <v>7.4000000000000003E-3</v>
      </c>
      <c r="V71" s="22">
        <v>9.5999999999999992E-3</v>
      </c>
      <c r="W71" s="12" t="s">
        <v>8</v>
      </c>
      <c r="X71" s="22">
        <v>1.7000000000000001E-2</v>
      </c>
      <c r="Y71" s="12" t="s">
        <v>8</v>
      </c>
      <c r="Z71" s="12" t="s">
        <v>8</v>
      </c>
      <c r="AA71" s="22">
        <v>0.02</v>
      </c>
      <c r="AB71" s="21" t="s">
        <v>8</v>
      </c>
      <c r="AC71" s="22">
        <v>2.7E-2</v>
      </c>
    </row>
    <row r="72" spans="1:29" ht="28.9" customHeight="1" x14ac:dyDescent="0.25">
      <c r="A72" s="54"/>
      <c r="B72" s="51"/>
      <c r="C72" s="11" t="s">
        <v>48</v>
      </c>
      <c r="D72" s="34" t="s">
        <v>7</v>
      </c>
      <c r="E72" s="12" t="s">
        <v>8</v>
      </c>
      <c r="F72" s="12" t="s">
        <v>8</v>
      </c>
      <c r="G72" s="12" t="s">
        <v>8</v>
      </c>
      <c r="H72" s="12" t="s">
        <v>8</v>
      </c>
      <c r="I72" s="12" t="s">
        <v>8</v>
      </c>
      <c r="J72" s="22">
        <v>0.01</v>
      </c>
      <c r="K72" s="12" t="s">
        <v>8</v>
      </c>
      <c r="L72" s="22">
        <v>0</v>
      </c>
      <c r="M72" s="12" t="s">
        <v>8</v>
      </c>
      <c r="N72" s="22">
        <v>0.03</v>
      </c>
      <c r="O72" s="22">
        <v>7.0000000000000001E-3</v>
      </c>
      <c r="P72" s="22">
        <v>8.8999999999999999E-3</v>
      </c>
      <c r="Q72" s="22">
        <v>1.41E-2</v>
      </c>
      <c r="R72" s="22">
        <v>2.7E-2</v>
      </c>
      <c r="S72" s="22">
        <v>2.3E-2</v>
      </c>
      <c r="T72" s="22">
        <v>1.78E-2</v>
      </c>
      <c r="U72" s="22">
        <v>2.6700000000000002E-2</v>
      </c>
      <c r="V72" s="22">
        <v>2.9600000000000001E-2</v>
      </c>
      <c r="W72" s="12" t="s">
        <v>8</v>
      </c>
      <c r="X72" s="22">
        <v>3.56E-2</v>
      </c>
      <c r="Y72" s="12" t="s">
        <v>8</v>
      </c>
      <c r="Z72" s="12" t="s">
        <v>8</v>
      </c>
      <c r="AA72" s="22">
        <v>2.6700000000000002E-2</v>
      </c>
      <c r="AB72" s="21" t="s">
        <v>8</v>
      </c>
      <c r="AC72" s="22">
        <v>3.3000000000000002E-2</v>
      </c>
    </row>
    <row r="73" spans="1:29" ht="28.9" customHeight="1" x14ac:dyDescent="0.25">
      <c r="A73" s="54"/>
      <c r="B73" s="52"/>
      <c r="C73" s="11" t="s">
        <v>164</v>
      </c>
      <c r="D73" s="34" t="s">
        <v>7</v>
      </c>
      <c r="E73" s="12" t="s">
        <v>8</v>
      </c>
      <c r="F73" s="12" t="s">
        <v>8</v>
      </c>
      <c r="G73" s="12" t="s">
        <v>8</v>
      </c>
      <c r="H73" s="12" t="s">
        <v>8</v>
      </c>
      <c r="I73" s="12" t="s">
        <v>8</v>
      </c>
      <c r="J73" s="12" t="s">
        <v>8</v>
      </c>
      <c r="K73" s="12" t="s">
        <v>8</v>
      </c>
      <c r="L73" s="12" t="s">
        <v>8</v>
      </c>
      <c r="M73" s="12" t="s">
        <v>8</v>
      </c>
      <c r="N73" s="12" t="s">
        <v>8</v>
      </c>
      <c r="O73" s="12" t="s">
        <v>8</v>
      </c>
      <c r="P73" s="12" t="s">
        <v>8</v>
      </c>
      <c r="Q73" s="12" t="s">
        <v>8</v>
      </c>
      <c r="R73" s="12" t="s">
        <v>8</v>
      </c>
      <c r="S73" s="12" t="s">
        <v>8</v>
      </c>
      <c r="T73" s="12" t="s">
        <v>8</v>
      </c>
      <c r="U73" s="12" t="s">
        <v>8</v>
      </c>
      <c r="V73" s="12" t="s">
        <v>8</v>
      </c>
      <c r="W73" s="12" t="s">
        <v>8</v>
      </c>
      <c r="X73" s="12" t="s">
        <v>8</v>
      </c>
      <c r="Y73" s="12" t="s">
        <v>8</v>
      </c>
      <c r="Z73" s="12" t="s">
        <v>8</v>
      </c>
      <c r="AA73" s="12" t="s">
        <v>8</v>
      </c>
      <c r="AB73" s="12" t="s">
        <v>8</v>
      </c>
      <c r="AC73" s="22">
        <v>8.5000000000000006E-2</v>
      </c>
    </row>
    <row r="74" spans="1:29" ht="30" x14ac:dyDescent="0.25">
      <c r="A74" s="54"/>
      <c r="B74" s="50">
        <v>22</v>
      </c>
      <c r="C74" s="10" t="s">
        <v>57</v>
      </c>
      <c r="D74" s="35" t="s">
        <v>58</v>
      </c>
      <c r="E74" s="8" t="s">
        <v>8</v>
      </c>
      <c r="F74" s="8" t="s">
        <v>8</v>
      </c>
      <c r="G74" s="8" t="s">
        <v>8</v>
      </c>
      <c r="H74" s="8" t="s">
        <v>8</v>
      </c>
      <c r="I74" s="8" t="s">
        <v>8</v>
      </c>
      <c r="J74" s="8" t="s">
        <v>8</v>
      </c>
      <c r="K74" s="8" t="s">
        <v>8</v>
      </c>
      <c r="L74" s="8" t="s">
        <v>8</v>
      </c>
      <c r="M74" s="8" t="s">
        <v>8</v>
      </c>
      <c r="N74" s="8" t="s">
        <v>8</v>
      </c>
      <c r="O74" s="8" t="s">
        <v>8</v>
      </c>
      <c r="P74" s="20">
        <f>P77/P80</f>
        <v>1.8756518251103089</v>
      </c>
      <c r="Q74" s="8" t="s">
        <v>8</v>
      </c>
      <c r="R74" s="8" t="s">
        <v>8</v>
      </c>
      <c r="S74" s="8" t="s">
        <v>8</v>
      </c>
      <c r="T74" s="8" t="s">
        <v>8</v>
      </c>
      <c r="U74" s="8" t="s">
        <v>8</v>
      </c>
      <c r="V74" s="8" t="s">
        <v>8</v>
      </c>
      <c r="W74" s="8" t="s">
        <v>8</v>
      </c>
      <c r="X74" s="8" t="s">
        <v>8</v>
      </c>
      <c r="Y74" s="8" t="s">
        <v>8</v>
      </c>
      <c r="Z74" s="20">
        <f>Z77/Z80</f>
        <v>2.3092324805339266</v>
      </c>
      <c r="AA74" s="8" t="s">
        <v>8</v>
      </c>
      <c r="AB74" s="8" t="s">
        <v>8</v>
      </c>
      <c r="AC74" s="8" t="s">
        <v>8</v>
      </c>
    </row>
    <row r="75" spans="1:29" x14ac:dyDescent="0.25">
      <c r="A75" s="54"/>
      <c r="B75" s="51"/>
      <c r="C75" s="11" t="s">
        <v>50</v>
      </c>
      <c r="D75" s="34" t="s">
        <v>51</v>
      </c>
      <c r="E75" s="12" t="s">
        <v>8</v>
      </c>
      <c r="F75" s="12" t="s">
        <v>8</v>
      </c>
      <c r="G75" s="12" t="s">
        <v>8</v>
      </c>
      <c r="H75" s="12" t="s">
        <v>8</v>
      </c>
      <c r="I75" s="12" t="s">
        <v>8</v>
      </c>
      <c r="J75" s="12" t="s">
        <v>8</v>
      </c>
      <c r="K75" s="12" t="s">
        <v>8</v>
      </c>
      <c r="L75" s="12" t="s">
        <v>8</v>
      </c>
      <c r="M75" s="12" t="s">
        <v>8</v>
      </c>
      <c r="N75" s="12" t="s">
        <v>8</v>
      </c>
      <c r="O75" s="12" t="s">
        <v>8</v>
      </c>
      <c r="P75" s="23">
        <v>2.7592592592592596E-2</v>
      </c>
      <c r="Q75" s="12" t="s">
        <v>8</v>
      </c>
      <c r="R75" s="12" t="s">
        <v>8</v>
      </c>
      <c r="S75" s="12" t="s">
        <v>8</v>
      </c>
      <c r="T75" s="12" t="s">
        <v>8</v>
      </c>
      <c r="U75" s="12" t="s">
        <v>8</v>
      </c>
      <c r="V75" s="12" t="s">
        <v>8</v>
      </c>
      <c r="W75" s="12" t="s">
        <v>8</v>
      </c>
      <c r="X75" s="12" t="s">
        <v>8</v>
      </c>
      <c r="Y75" s="12" t="s">
        <v>8</v>
      </c>
      <c r="Z75" s="24">
        <v>4.5717592592592594E-2</v>
      </c>
      <c r="AA75" s="12" t="s">
        <v>8</v>
      </c>
      <c r="AB75" s="12" t="s">
        <v>8</v>
      </c>
      <c r="AC75" s="12" t="s">
        <v>8</v>
      </c>
    </row>
    <row r="76" spans="1:29" x14ac:dyDescent="0.25">
      <c r="A76" s="54"/>
      <c r="B76" s="51"/>
      <c r="C76" s="11" t="s">
        <v>52</v>
      </c>
      <c r="D76" s="34" t="s">
        <v>51</v>
      </c>
      <c r="E76" s="12" t="s">
        <v>8</v>
      </c>
      <c r="F76" s="12" t="s">
        <v>8</v>
      </c>
      <c r="G76" s="12" t="s">
        <v>8</v>
      </c>
      <c r="H76" s="12" t="s">
        <v>8</v>
      </c>
      <c r="I76" s="12" t="s">
        <v>8</v>
      </c>
      <c r="J76" s="12" t="s">
        <v>8</v>
      </c>
      <c r="K76" s="12" t="s">
        <v>8</v>
      </c>
      <c r="L76" s="12" t="s">
        <v>8</v>
      </c>
      <c r="M76" s="12" t="s">
        <v>8</v>
      </c>
      <c r="N76" s="12" t="s">
        <v>8</v>
      </c>
      <c r="O76" s="12" t="s">
        <v>8</v>
      </c>
      <c r="P76" s="23">
        <v>2.6527777777777779E-2</v>
      </c>
      <c r="Q76" s="12" t="s">
        <v>8</v>
      </c>
      <c r="R76" s="12" t="s">
        <v>8</v>
      </c>
      <c r="S76" s="12" t="s">
        <v>8</v>
      </c>
      <c r="T76" s="12" t="s">
        <v>8</v>
      </c>
      <c r="U76" s="12" t="s">
        <v>8</v>
      </c>
      <c r="V76" s="12" t="s">
        <v>8</v>
      </c>
      <c r="W76" s="12" t="s">
        <v>8</v>
      </c>
      <c r="X76" s="12" t="s">
        <v>8</v>
      </c>
      <c r="Y76" s="12" t="s">
        <v>8</v>
      </c>
      <c r="Z76" s="24">
        <v>5.0393518518518511E-2</v>
      </c>
      <c r="AA76" s="12" t="s">
        <v>8</v>
      </c>
      <c r="AB76" s="12" t="s">
        <v>8</v>
      </c>
      <c r="AC76" s="12" t="s">
        <v>8</v>
      </c>
    </row>
    <row r="77" spans="1:29" x14ac:dyDescent="0.25">
      <c r="A77" s="54"/>
      <c r="B77" s="51"/>
      <c r="C77" s="11" t="s">
        <v>53</v>
      </c>
      <c r="D77" s="34" t="s">
        <v>51</v>
      </c>
      <c r="E77" s="12" t="s">
        <v>8</v>
      </c>
      <c r="F77" s="12" t="s">
        <v>8</v>
      </c>
      <c r="G77" s="12" t="s">
        <v>8</v>
      </c>
      <c r="H77" s="12" t="s">
        <v>8</v>
      </c>
      <c r="I77" s="12" t="s">
        <v>8</v>
      </c>
      <c r="J77" s="12" t="s">
        <v>8</v>
      </c>
      <c r="K77" s="12" t="s">
        <v>8</v>
      </c>
      <c r="L77" s="12" t="s">
        <v>8</v>
      </c>
      <c r="M77" s="12" t="s">
        <v>8</v>
      </c>
      <c r="N77" s="12" t="s">
        <v>8</v>
      </c>
      <c r="O77" s="12" t="s">
        <v>8</v>
      </c>
      <c r="P77" s="23">
        <f>AVERAGE(P75:P76)</f>
        <v>2.7060185185185187E-2</v>
      </c>
      <c r="Q77" s="12" t="s">
        <v>8</v>
      </c>
      <c r="R77" s="12" t="s">
        <v>8</v>
      </c>
      <c r="S77" s="12" t="s">
        <v>8</v>
      </c>
      <c r="T77" s="12" t="s">
        <v>8</v>
      </c>
      <c r="U77" s="12" t="s">
        <v>8</v>
      </c>
      <c r="V77" s="12" t="s">
        <v>8</v>
      </c>
      <c r="W77" s="12" t="s">
        <v>8</v>
      </c>
      <c r="X77" s="12" t="s">
        <v>8</v>
      </c>
      <c r="Y77" s="12" t="s">
        <v>8</v>
      </c>
      <c r="Z77" s="24">
        <f>AVERAGE(Z75:Z76)</f>
        <v>4.8055555555555553E-2</v>
      </c>
      <c r="AA77" s="12" t="s">
        <v>8</v>
      </c>
      <c r="AB77" s="12" t="s">
        <v>8</v>
      </c>
      <c r="AC77" s="12" t="s">
        <v>8</v>
      </c>
    </row>
    <row r="78" spans="1:29" x14ac:dyDescent="0.25">
      <c r="A78" s="54"/>
      <c r="B78" s="51"/>
      <c r="C78" s="11" t="s">
        <v>54</v>
      </c>
      <c r="D78" s="34" t="s">
        <v>51</v>
      </c>
      <c r="E78" s="12" t="s">
        <v>8</v>
      </c>
      <c r="F78" s="12" t="s">
        <v>8</v>
      </c>
      <c r="G78" s="12" t="s">
        <v>8</v>
      </c>
      <c r="H78" s="12" t="s">
        <v>8</v>
      </c>
      <c r="I78" s="12" t="s">
        <v>8</v>
      </c>
      <c r="J78" s="12" t="s">
        <v>8</v>
      </c>
      <c r="K78" s="12" t="s">
        <v>8</v>
      </c>
      <c r="L78" s="12" t="s">
        <v>8</v>
      </c>
      <c r="M78" s="12" t="s">
        <v>8</v>
      </c>
      <c r="N78" s="12" t="s">
        <v>8</v>
      </c>
      <c r="O78" s="12" t="s">
        <v>8</v>
      </c>
      <c r="P78" s="23">
        <v>1.3877314814814815E-2</v>
      </c>
      <c r="Q78" s="12" t="s">
        <v>8</v>
      </c>
      <c r="R78" s="12" t="s">
        <v>8</v>
      </c>
      <c r="S78" s="12" t="s">
        <v>8</v>
      </c>
      <c r="T78" s="12" t="s">
        <v>8</v>
      </c>
      <c r="U78" s="12" t="s">
        <v>8</v>
      </c>
      <c r="V78" s="12" t="s">
        <v>8</v>
      </c>
      <c r="W78" s="12" t="s">
        <v>8</v>
      </c>
      <c r="X78" s="12" t="s">
        <v>8</v>
      </c>
      <c r="Y78" s="12" t="s">
        <v>8</v>
      </c>
      <c r="Z78" s="24">
        <v>2.255787037037037E-2</v>
      </c>
      <c r="AA78" s="12" t="s">
        <v>8</v>
      </c>
      <c r="AB78" s="12" t="s">
        <v>8</v>
      </c>
      <c r="AC78" s="12" t="s">
        <v>8</v>
      </c>
    </row>
    <row r="79" spans="1:29" x14ac:dyDescent="0.25">
      <c r="A79" s="54"/>
      <c r="B79" s="51"/>
      <c r="C79" s="11" t="s">
        <v>55</v>
      </c>
      <c r="D79" s="34" t="s">
        <v>51</v>
      </c>
      <c r="E79" s="12" t="s">
        <v>8</v>
      </c>
      <c r="F79" s="12" t="s">
        <v>8</v>
      </c>
      <c r="G79" s="12" t="s">
        <v>8</v>
      </c>
      <c r="H79" s="12" t="s">
        <v>8</v>
      </c>
      <c r="I79" s="12" t="s">
        <v>8</v>
      </c>
      <c r="J79" s="12" t="s">
        <v>8</v>
      </c>
      <c r="K79" s="12" t="s">
        <v>8</v>
      </c>
      <c r="L79" s="12" t="s">
        <v>8</v>
      </c>
      <c r="M79" s="12" t="s">
        <v>8</v>
      </c>
      <c r="N79" s="12" t="s">
        <v>8</v>
      </c>
      <c r="O79" s="12" t="s">
        <v>8</v>
      </c>
      <c r="P79" s="23">
        <v>1.4976851851851852E-2</v>
      </c>
      <c r="Q79" s="12" t="s">
        <v>8</v>
      </c>
      <c r="R79" s="12" t="s">
        <v>8</v>
      </c>
      <c r="S79" s="12" t="s">
        <v>8</v>
      </c>
      <c r="T79" s="12" t="s">
        <v>8</v>
      </c>
      <c r="U79" s="12" t="s">
        <v>8</v>
      </c>
      <c r="V79" s="12" t="s">
        <v>8</v>
      </c>
      <c r="W79" s="12" t="s">
        <v>8</v>
      </c>
      <c r="X79" s="12" t="s">
        <v>8</v>
      </c>
      <c r="Y79" s="12" t="s">
        <v>8</v>
      </c>
      <c r="Z79" s="24">
        <v>1.90625E-2</v>
      </c>
      <c r="AA79" s="12" t="s">
        <v>8</v>
      </c>
      <c r="AB79" s="12" t="s">
        <v>8</v>
      </c>
      <c r="AC79" s="12" t="s">
        <v>8</v>
      </c>
    </row>
    <row r="80" spans="1:29" x14ac:dyDescent="0.25">
      <c r="A80" s="54"/>
      <c r="B80" s="52"/>
      <c r="C80" s="11" t="s">
        <v>56</v>
      </c>
      <c r="D80" s="34" t="s">
        <v>51</v>
      </c>
      <c r="E80" s="12" t="s">
        <v>8</v>
      </c>
      <c r="F80" s="12" t="s">
        <v>8</v>
      </c>
      <c r="G80" s="12" t="s">
        <v>8</v>
      </c>
      <c r="H80" s="12" t="s">
        <v>8</v>
      </c>
      <c r="I80" s="12" t="s">
        <v>8</v>
      </c>
      <c r="J80" s="12" t="s">
        <v>8</v>
      </c>
      <c r="K80" s="12" t="s">
        <v>8</v>
      </c>
      <c r="L80" s="12" t="s">
        <v>8</v>
      </c>
      <c r="M80" s="12" t="s">
        <v>8</v>
      </c>
      <c r="N80" s="12" t="s">
        <v>8</v>
      </c>
      <c r="O80" s="12" t="s">
        <v>8</v>
      </c>
      <c r="P80" s="23">
        <f>AVERAGE(P78:P79)</f>
        <v>1.4427083333333333E-2</v>
      </c>
      <c r="Q80" s="12" t="s">
        <v>8</v>
      </c>
      <c r="R80" s="12" t="s">
        <v>8</v>
      </c>
      <c r="S80" s="12" t="s">
        <v>8</v>
      </c>
      <c r="T80" s="12" t="s">
        <v>8</v>
      </c>
      <c r="U80" s="12" t="s">
        <v>8</v>
      </c>
      <c r="V80" s="12" t="s">
        <v>8</v>
      </c>
      <c r="W80" s="12" t="s">
        <v>8</v>
      </c>
      <c r="X80" s="12" t="s">
        <v>8</v>
      </c>
      <c r="Y80" s="12" t="s">
        <v>8</v>
      </c>
      <c r="Z80" s="24">
        <f>AVERAGE(Z78:Z79)</f>
        <v>2.0810185185185185E-2</v>
      </c>
      <c r="AA80" s="12" t="s">
        <v>8</v>
      </c>
      <c r="AB80" s="12" t="s">
        <v>8</v>
      </c>
      <c r="AC80" s="12" t="s">
        <v>8</v>
      </c>
    </row>
    <row r="81" spans="1:29" x14ac:dyDescent="0.25">
      <c r="A81" s="54"/>
      <c r="B81" s="50">
        <v>23</v>
      </c>
      <c r="C81" s="10" t="s">
        <v>59</v>
      </c>
      <c r="D81" s="35" t="s">
        <v>7</v>
      </c>
      <c r="E81" s="8" t="s">
        <v>8</v>
      </c>
      <c r="F81" s="8" t="s">
        <v>8</v>
      </c>
      <c r="G81" s="8" t="s">
        <v>8</v>
      </c>
      <c r="H81" s="8" t="s">
        <v>8</v>
      </c>
      <c r="I81" s="8" t="s">
        <v>8</v>
      </c>
      <c r="J81" s="8" t="s">
        <v>8</v>
      </c>
      <c r="K81" s="8" t="s">
        <v>8</v>
      </c>
      <c r="L81" s="8" t="s">
        <v>8</v>
      </c>
      <c r="M81" s="8" t="s">
        <v>8</v>
      </c>
      <c r="N81" s="8" t="s">
        <v>8</v>
      </c>
      <c r="O81" s="16">
        <f>O87/O85</f>
        <v>5.6705364002362486E-2</v>
      </c>
      <c r="P81" s="16">
        <f t="shared" ref="P81:AC81" si="6">P87/P85</f>
        <v>6.0321365114522088E-2</v>
      </c>
      <c r="Q81" s="16">
        <f t="shared" si="6"/>
        <v>6.9140088974100317E-2</v>
      </c>
      <c r="R81" s="16">
        <f t="shared" si="6"/>
        <v>6.6065461911006276E-2</v>
      </c>
      <c r="S81" s="16">
        <f t="shared" si="6"/>
        <v>6.9141685584769214E-2</v>
      </c>
      <c r="T81" s="16">
        <f t="shared" si="6"/>
        <v>7.4313231425516865E-2</v>
      </c>
      <c r="U81" s="16">
        <f t="shared" si="6"/>
        <v>8.1473748760506934E-2</v>
      </c>
      <c r="V81" s="16">
        <f t="shared" si="6"/>
        <v>8.729303930392647E-2</v>
      </c>
      <c r="W81" s="16">
        <f t="shared" si="6"/>
        <v>8.5064598052740609E-2</v>
      </c>
      <c r="X81" s="16">
        <f t="shared" si="6"/>
        <v>9.5605419206609837E-2</v>
      </c>
      <c r="Y81" s="16">
        <f t="shared" si="6"/>
        <v>0.10459139633806085</v>
      </c>
      <c r="Z81" s="16">
        <f t="shared" si="6"/>
        <v>0.10521495142253109</v>
      </c>
      <c r="AA81" s="16">
        <f t="shared" si="6"/>
        <v>0.1202619602664836</v>
      </c>
      <c r="AB81" s="16">
        <f t="shared" si="6"/>
        <v>0.19617251396569235</v>
      </c>
      <c r="AC81" s="16">
        <f t="shared" si="6"/>
        <v>0.27966761207963059</v>
      </c>
    </row>
    <row r="82" spans="1:29" x14ac:dyDescent="0.25">
      <c r="A82" s="54"/>
      <c r="B82" s="51"/>
      <c r="C82" s="11" t="s">
        <v>37</v>
      </c>
      <c r="D82" s="34" t="s">
        <v>38</v>
      </c>
      <c r="E82" s="12" t="s">
        <v>8</v>
      </c>
      <c r="F82" s="12" t="s">
        <v>8</v>
      </c>
      <c r="G82" s="12" t="s">
        <v>8</v>
      </c>
      <c r="H82" s="12" t="s">
        <v>8</v>
      </c>
      <c r="I82" s="12" t="s">
        <v>8</v>
      </c>
      <c r="J82" s="13">
        <v>548879965</v>
      </c>
      <c r="K82" s="13">
        <v>532276827</v>
      </c>
      <c r="L82" s="13">
        <v>518934301</v>
      </c>
      <c r="M82" s="13">
        <v>480892835</v>
      </c>
      <c r="N82" s="13">
        <v>446188951</v>
      </c>
      <c r="O82" s="13">
        <v>417722897</v>
      </c>
      <c r="P82" s="13">
        <v>423135921</v>
      </c>
      <c r="Q82" s="13">
        <v>403242401</v>
      </c>
      <c r="R82" s="13">
        <v>400372297</v>
      </c>
      <c r="S82" s="13">
        <v>412851738</v>
      </c>
      <c r="T82" s="13">
        <v>422301637</v>
      </c>
      <c r="U82" s="13">
        <v>422808316</v>
      </c>
      <c r="V82" s="13">
        <v>435388116</v>
      </c>
      <c r="W82" s="13">
        <v>443147783</v>
      </c>
      <c r="X82" s="13">
        <v>445303429</v>
      </c>
      <c r="Y82" s="13">
        <v>455842706</v>
      </c>
      <c r="Z82" s="13">
        <v>453219840</v>
      </c>
      <c r="AA82" s="13">
        <v>439510724</v>
      </c>
      <c r="AB82" s="13">
        <v>448316052</v>
      </c>
      <c r="AC82" s="13">
        <v>438937197</v>
      </c>
    </row>
    <row r="83" spans="1:29" x14ac:dyDescent="0.25">
      <c r="A83" s="54"/>
      <c r="B83" s="51"/>
      <c r="C83" s="11" t="s">
        <v>39</v>
      </c>
      <c r="D83" s="34" t="s">
        <v>38</v>
      </c>
      <c r="E83" s="12" t="s">
        <v>8</v>
      </c>
      <c r="F83" s="12" t="s">
        <v>8</v>
      </c>
      <c r="G83" s="12" t="s">
        <v>8</v>
      </c>
      <c r="H83" s="12" t="s">
        <v>8</v>
      </c>
      <c r="I83" s="12" t="s">
        <v>8</v>
      </c>
      <c r="J83" s="13" t="s">
        <v>8</v>
      </c>
      <c r="K83" s="13" t="s">
        <v>8</v>
      </c>
      <c r="L83" s="13" t="s">
        <v>8</v>
      </c>
      <c r="M83" s="13" t="s">
        <v>8</v>
      </c>
      <c r="N83" s="13" t="s">
        <v>8</v>
      </c>
      <c r="O83" s="13">
        <v>8386630.3405560302</v>
      </c>
      <c r="P83" s="13">
        <v>10857406.3571479</v>
      </c>
      <c r="Q83" s="13">
        <v>13328182.3737399</v>
      </c>
      <c r="R83" s="13">
        <v>15798958.390331799</v>
      </c>
      <c r="S83" s="13">
        <v>18269734.406923801</v>
      </c>
      <c r="T83" s="13">
        <v>20615113.789999999</v>
      </c>
      <c r="U83" s="13">
        <v>22381448.009333335</v>
      </c>
      <c r="V83" s="13">
        <v>24539407.766666666</v>
      </c>
      <c r="W83" s="13">
        <v>28277758</v>
      </c>
      <c r="X83" s="13">
        <v>32936247.215274945</v>
      </c>
      <c r="Y83" s="13">
        <v>35396243.494005993</v>
      </c>
      <c r="Z83" s="13">
        <v>35093964.734419502</v>
      </c>
      <c r="AA83" s="13">
        <v>35865628.843000002</v>
      </c>
      <c r="AB83" s="13">
        <v>33919295</v>
      </c>
      <c r="AC83" s="13">
        <v>29302284</v>
      </c>
    </row>
    <row r="84" spans="1:29" x14ac:dyDescent="0.25">
      <c r="A84" s="54"/>
      <c r="B84" s="51"/>
      <c r="C84" s="11" t="s">
        <v>40</v>
      </c>
      <c r="D84" s="34" t="s">
        <v>38</v>
      </c>
      <c r="E84" s="12" t="s">
        <v>8</v>
      </c>
      <c r="F84" s="12" t="s">
        <v>8</v>
      </c>
      <c r="G84" s="12" t="s">
        <v>8</v>
      </c>
      <c r="H84" s="12" t="s">
        <v>8</v>
      </c>
      <c r="I84" s="12" t="s">
        <v>8</v>
      </c>
      <c r="J84" s="13">
        <v>16204657</v>
      </c>
      <c r="K84" s="13">
        <v>19299875</v>
      </c>
      <c r="L84" s="13">
        <v>21859181</v>
      </c>
      <c r="M84" s="13">
        <v>25233387</v>
      </c>
      <c r="N84" s="13">
        <v>27231136</v>
      </c>
      <c r="O84" s="13">
        <v>25615216</v>
      </c>
      <c r="P84" s="13">
        <v>27859599</v>
      </c>
      <c r="Q84" s="13">
        <v>30940990</v>
      </c>
      <c r="R84" s="13">
        <v>29439479</v>
      </c>
      <c r="S84" s="13">
        <v>32022559</v>
      </c>
      <c r="T84" s="13">
        <v>35556925</v>
      </c>
      <c r="U84" s="13">
        <v>39488560</v>
      </c>
      <c r="V84" s="13">
        <v>43988348</v>
      </c>
      <c r="W84" s="13">
        <v>43830006</v>
      </c>
      <c r="X84" s="13">
        <v>50555704</v>
      </c>
      <c r="Y84" s="13">
        <v>57380918</v>
      </c>
      <c r="Z84" s="13">
        <v>57419280</v>
      </c>
      <c r="AA84" s="13">
        <v>64984904</v>
      </c>
      <c r="AB84" s="13">
        <v>64438052</v>
      </c>
      <c r="AC84" s="13">
        <v>61138000</v>
      </c>
    </row>
    <row r="85" spans="1:29" x14ac:dyDescent="0.25">
      <c r="A85" s="54"/>
      <c r="B85" s="51"/>
      <c r="C85" s="11" t="s">
        <v>41</v>
      </c>
      <c r="D85" s="34" t="s">
        <v>38</v>
      </c>
      <c r="E85" s="12" t="s">
        <v>8</v>
      </c>
      <c r="F85" s="12" t="s">
        <v>8</v>
      </c>
      <c r="G85" s="12" t="s">
        <v>8</v>
      </c>
      <c r="H85" s="12" t="s">
        <v>8</v>
      </c>
      <c r="I85" s="12" t="s">
        <v>8</v>
      </c>
      <c r="J85" s="13">
        <f t="shared" ref="J85:AC85" si="7">SUM(J82:J84)</f>
        <v>565084622</v>
      </c>
      <c r="K85" s="13">
        <f t="shared" si="7"/>
        <v>551576702</v>
      </c>
      <c r="L85" s="13">
        <f t="shared" si="7"/>
        <v>540793482</v>
      </c>
      <c r="M85" s="13">
        <f t="shared" si="7"/>
        <v>506126222</v>
      </c>
      <c r="N85" s="13">
        <f t="shared" si="7"/>
        <v>473420087</v>
      </c>
      <c r="O85" s="13">
        <f t="shared" si="7"/>
        <v>451724743.34055603</v>
      </c>
      <c r="P85" s="13">
        <f t="shared" si="7"/>
        <v>461852926.35714787</v>
      </c>
      <c r="Q85" s="13">
        <f t="shared" si="7"/>
        <v>447511573.3737399</v>
      </c>
      <c r="R85" s="13">
        <f t="shared" si="7"/>
        <v>445610734.3903318</v>
      </c>
      <c r="S85" s="13">
        <f t="shared" si="7"/>
        <v>463144031.40692377</v>
      </c>
      <c r="T85" s="13">
        <f t="shared" si="7"/>
        <v>478473675.79000002</v>
      </c>
      <c r="U85" s="13">
        <f t="shared" si="7"/>
        <v>484678324.00933331</v>
      </c>
      <c r="V85" s="13">
        <f t="shared" si="7"/>
        <v>503915871.76666665</v>
      </c>
      <c r="W85" s="13">
        <f t="shared" si="7"/>
        <v>515255547</v>
      </c>
      <c r="X85" s="13">
        <f t="shared" si="7"/>
        <v>528795380.21527493</v>
      </c>
      <c r="Y85" s="13">
        <f t="shared" si="7"/>
        <v>548619867.49400592</v>
      </c>
      <c r="Z85" s="13">
        <f t="shared" si="7"/>
        <v>545733084.73441958</v>
      </c>
      <c r="AA85" s="13">
        <f t="shared" si="7"/>
        <v>540361256.84299994</v>
      </c>
      <c r="AB85" s="13">
        <f t="shared" si="7"/>
        <v>546673399</v>
      </c>
      <c r="AC85" s="13">
        <f t="shared" si="7"/>
        <v>529377481</v>
      </c>
    </row>
    <row r="86" spans="1:29" x14ac:dyDescent="0.25">
      <c r="A86" s="54"/>
      <c r="B86" s="51"/>
      <c r="C86" s="11" t="s">
        <v>165</v>
      </c>
      <c r="D86" s="34" t="s">
        <v>38</v>
      </c>
      <c r="E86" s="12" t="s">
        <v>8</v>
      </c>
      <c r="F86" s="12" t="s">
        <v>8</v>
      </c>
      <c r="G86" s="12" t="s">
        <v>8</v>
      </c>
      <c r="H86" s="12" t="s">
        <v>8</v>
      </c>
      <c r="I86" s="12" t="s">
        <v>8</v>
      </c>
      <c r="J86" s="12" t="s">
        <v>8</v>
      </c>
      <c r="K86" s="12" t="s">
        <v>8</v>
      </c>
      <c r="L86" s="12" t="s">
        <v>8</v>
      </c>
      <c r="M86" s="12" t="s">
        <v>8</v>
      </c>
      <c r="N86" s="12" t="s">
        <v>8</v>
      </c>
      <c r="O86" s="12" t="s">
        <v>8</v>
      </c>
      <c r="P86" s="12" t="s">
        <v>8</v>
      </c>
      <c r="Q86" s="12" t="s">
        <v>8</v>
      </c>
      <c r="R86" s="12" t="s">
        <v>8</v>
      </c>
      <c r="S86" s="12" t="s">
        <v>8</v>
      </c>
      <c r="T86" s="12" t="s">
        <v>8</v>
      </c>
      <c r="U86" s="12" t="s">
        <v>8</v>
      </c>
      <c r="V86" s="12" t="s">
        <v>8</v>
      </c>
      <c r="W86" s="12" t="s">
        <v>8</v>
      </c>
      <c r="X86" s="12" t="s">
        <v>8</v>
      </c>
      <c r="Y86" s="12" t="s">
        <v>8</v>
      </c>
      <c r="Z86" s="12" t="s">
        <v>8</v>
      </c>
      <c r="AA86" s="12" t="s">
        <v>8</v>
      </c>
      <c r="AB86" s="13">
        <v>42804243</v>
      </c>
      <c r="AC86" s="13">
        <v>86911736</v>
      </c>
    </row>
    <row r="87" spans="1:29" x14ac:dyDescent="0.25">
      <c r="A87" s="54"/>
      <c r="B87" s="52"/>
      <c r="C87" s="11" t="s">
        <v>166</v>
      </c>
      <c r="D87" s="34" t="s">
        <v>38</v>
      </c>
      <c r="E87" s="12" t="s">
        <v>8</v>
      </c>
      <c r="F87" s="12" t="s">
        <v>8</v>
      </c>
      <c r="G87" s="12" t="s">
        <v>8</v>
      </c>
      <c r="H87" s="12" t="s">
        <v>8</v>
      </c>
      <c r="I87" s="12" t="s">
        <v>8</v>
      </c>
      <c r="J87" s="12" t="s">
        <v>8</v>
      </c>
      <c r="K87" s="12" t="s">
        <v>8</v>
      </c>
      <c r="L87" s="12" t="s">
        <v>8</v>
      </c>
      <c r="M87" s="12" t="s">
        <v>8</v>
      </c>
      <c r="N87" s="12" t="s">
        <v>8</v>
      </c>
      <c r="O87" s="43">
        <f>O84</f>
        <v>25615216</v>
      </c>
      <c r="P87" s="43">
        <f t="shared" ref="P87:AA87" si="8">P84</f>
        <v>27859599</v>
      </c>
      <c r="Q87" s="43">
        <f t="shared" si="8"/>
        <v>30940990</v>
      </c>
      <c r="R87" s="43">
        <f t="shared" si="8"/>
        <v>29439479</v>
      </c>
      <c r="S87" s="43">
        <f t="shared" si="8"/>
        <v>32022559</v>
      </c>
      <c r="T87" s="43">
        <f t="shared" si="8"/>
        <v>35556925</v>
      </c>
      <c r="U87" s="43">
        <f t="shared" si="8"/>
        <v>39488560</v>
      </c>
      <c r="V87" s="43">
        <f t="shared" si="8"/>
        <v>43988348</v>
      </c>
      <c r="W87" s="43">
        <f t="shared" si="8"/>
        <v>43830006</v>
      </c>
      <c r="X87" s="43">
        <f t="shared" si="8"/>
        <v>50555704</v>
      </c>
      <c r="Y87" s="43">
        <f t="shared" si="8"/>
        <v>57380918</v>
      </c>
      <c r="Z87" s="43">
        <f t="shared" si="8"/>
        <v>57419280</v>
      </c>
      <c r="AA87" s="43">
        <f t="shared" si="8"/>
        <v>64984904</v>
      </c>
      <c r="AB87" s="43">
        <f>AB84+AB86</f>
        <v>107242295</v>
      </c>
      <c r="AC87" s="43">
        <f>AC84+AC86</f>
        <v>148049736</v>
      </c>
    </row>
    <row r="88" spans="1:29" ht="30" x14ac:dyDescent="0.25">
      <c r="A88" s="54"/>
      <c r="B88" s="50">
        <v>24</v>
      </c>
      <c r="C88" s="10" t="s">
        <v>167</v>
      </c>
      <c r="D88" s="35" t="s">
        <v>7</v>
      </c>
      <c r="E88" s="8" t="s">
        <v>8</v>
      </c>
      <c r="F88" s="8" t="s">
        <v>8</v>
      </c>
      <c r="G88" s="8" t="s">
        <v>8</v>
      </c>
      <c r="H88" s="8" t="s">
        <v>8</v>
      </c>
      <c r="I88" s="8" t="s">
        <v>8</v>
      </c>
      <c r="J88" s="8" t="s">
        <v>8</v>
      </c>
      <c r="K88" s="8" t="s">
        <v>8</v>
      </c>
      <c r="L88" s="8" t="s">
        <v>8</v>
      </c>
      <c r="M88" s="8" t="s">
        <v>8</v>
      </c>
      <c r="N88" s="8" t="s">
        <v>8</v>
      </c>
      <c r="O88" s="8" t="s">
        <v>8</v>
      </c>
      <c r="P88" s="8" t="s">
        <v>8</v>
      </c>
      <c r="Q88" s="8" t="s">
        <v>8</v>
      </c>
      <c r="R88" s="8" t="s">
        <v>8</v>
      </c>
      <c r="S88" s="8" t="s">
        <v>8</v>
      </c>
      <c r="T88" s="8" t="s">
        <v>8</v>
      </c>
      <c r="U88" s="16">
        <f>U89/U90</f>
        <v>7.7821699560860743E-3</v>
      </c>
      <c r="V88" s="16">
        <f t="shared" ref="V88:AC88" si="9">V89/V90</f>
        <v>8.3761747505533436E-3</v>
      </c>
      <c r="W88" s="16">
        <f t="shared" si="9"/>
        <v>9.0126084589111331E-3</v>
      </c>
      <c r="X88" s="16">
        <f t="shared" si="9"/>
        <v>9.0126084589111331E-3</v>
      </c>
      <c r="Y88" s="16">
        <f t="shared" si="9"/>
        <v>1.0395083903177218E-2</v>
      </c>
      <c r="Z88" s="16">
        <f t="shared" si="9"/>
        <v>1.0395083903177218E-2</v>
      </c>
      <c r="AA88" s="16">
        <f t="shared" si="9"/>
        <v>1.0395083903177218E-2</v>
      </c>
      <c r="AB88" s="16">
        <f t="shared" si="9"/>
        <v>3.0082099948378151E-2</v>
      </c>
      <c r="AC88" s="16">
        <f t="shared" si="9"/>
        <v>5.3743290927991058E-2</v>
      </c>
    </row>
    <row r="89" spans="1:29" x14ac:dyDescent="0.25">
      <c r="A89" s="54"/>
      <c r="B89" s="51"/>
      <c r="C89" s="11" t="s">
        <v>60</v>
      </c>
      <c r="D89" s="34" t="s">
        <v>35</v>
      </c>
      <c r="E89" s="12" t="s">
        <v>8</v>
      </c>
      <c r="F89" s="12" t="s">
        <v>8</v>
      </c>
      <c r="G89" s="12" t="s">
        <v>8</v>
      </c>
      <c r="H89" s="12" t="s">
        <v>8</v>
      </c>
      <c r="I89" s="12" t="s">
        <v>8</v>
      </c>
      <c r="J89" s="12" t="s">
        <v>8</v>
      </c>
      <c r="K89" s="12" t="s">
        <v>8</v>
      </c>
      <c r="L89" s="12" t="s">
        <v>8</v>
      </c>
      <c r="M89" s="12" t="s">
        <v>8</v>
      </c>
      <c r="N89" s="12" t="s">
        <v>8</v>
      </c>
      <c r="O89" s="12" t="s">
        <v>8</v>
      </c>
      <c r="P89" s="12" t="s">
        <v>8</v>
      </c>
      <c r="Q89" s="12" t="s">
        <v>8</v>
      </c>
      <c r="R89" s="12" t="s">
        <v>8</v>
      </c>
      <c r="S89" s="12" t="s">
        <v>8</v>
      </c>
      <c r="T89" s="12" t="s">
        <v>8</v>
      </c>
      <c r="U89" s="25">
        <v>11.005000000000001</v>
      </c>
      <c r="V89" s="25">
        <v>11.845000000000001</v>
      </c>
      <c r="W89" s="25">
        <v>12.745000000000001</v>
      </c>
      <c r="X89" s="25">
        <v>12.745000000000001</v>
      </c>
      <c r="Y89" s="25">
        <v>14.700000000000001</v>
      </c>
      <c r="Z89" s="25">
        <v>14.700000000000001</v>
      </c>
      <c r="AA89" s="25">
        <v>14.700000000000001</v>
      </c>
      <c r="AB89" s="25">
        <v>42.54</v>
      </c>
      <c r="AC89" s="25">
        <v>76</v>
      </c>
    </row>
    <row r="90" spans="1:29" ht="28.5" x14ac:dyDescent="0.25">
      <c r="A90" s="54"/>
      <c r="B90" s="52"/>
      <c r="C90" s="11" t="s">
        <v>61</v>
      </c>
      <c r="D90" s="34" t="s">
        <v>35</v>
      </c>
      <c r="E90" s="12" t="s">
        <v>8</v>
      </c>
      <c r="F90" s="12" t="s">
        <v>8</v>
      </c>
      <c r="G90" s="12" t="s">
        <v>8</v>
      </c>
      <c r="H90" s="12" t="s">
        <v>8</v>
      </c>
      <c r="I90" s="12" t="s">
        <v>8</v>
      </c>
      <c r="J90" s="12" t="s">
        <v>8</v>
      </c>
      <c r="K90" s="12" t="s">
        <v>8</v>
      </c>
      <c r="L90" s="12" t="s">
        <v>8</v>
      </c>
      <c r="M90" s="12" t="s">
        <v>8</v>
      </c>
      <c r="N90" s="12" t="s">
        <v>8</v>
      </c>
      <c r="O90" s="12" t="s">
        <v>8</v>
      </c>
      <c r="P90" s="12" t="s">
        <v>8</v>
      </c>
      <c r="Q90" s="12" t="s">
        <v>8</v>
      </c>
      <c r="R90" s="12" t="s">
        <v>8</v>
      </c>
      <c r="S90" s="12" t="s">
        <v>8</v>
      </c>
      <c r="T90" s="12" t="s">
        <v>8</v>
      </c>
      <c r="U90" s="25">
        <v>1414.13</v>
      </c>
      <c r="V90" s="25">
        <v>1414.13</v>
      </c>
      <c r="W90" s="25">
        <v>1414.13</v>
      </c>
      <c r="X90" s="25">
        <v>1414.13</v>
      </c>
      <c r="Y90" s="25">
        <v>1414.13</v>
      </c>
      <c r="Z90" s="25">
        <v>1414.13</v>
      </c>
      <c r="AA90" s="25">
        <v>1414.13</v>
      </c>
      <c r="AB90" s="25">
        <v>1414.13</v>
      </c>
      <c r="AC90" s="25">
        <v>1414.13</v>
      </c>
    </row>
    <row r="91" spans="1:29" ht="30" x14ac:dyDescent="0.25">
      <c r="A91" s="54"/>
      <c r="B91" s="60">
        <v>25</v>
      </c>
      <c r="C91" s="10" t="s">
        <v>168</v>
      </c>
      <c r="D91" s="35" t="s">
        <v>7</v>
      </c>
      <c r="E91" s="8" t="s">
        <v>8</v>
      </c>
      <c r="F91" s="8" t="s">
        <v>8</v>
      </c>
      <c r="G91" s="8" t="s">
        <v>8</v>
      </c>
      <c r="H91" s="8" t="s">
        <v>8</v>
      </c>
      <c r="I91" s="8" t="s">
        <v>8</v>
      </c>
      <c r="J91" s="8" t="s">
        <v>8</v>
      </c>
      <c r="K91" s="8" t="s">
        <v>8</v>
      </c>
      <c r="L91" s="8" t="s">
        <v>8</v>
      </c>
      <c r="M91" s="8" t="s">
        <v>8</v>
      </c>
      <c r="N91" s="8" t="s">
        <v>8</v>
      </c>
      <c r="O91" s="8" t="s">
        <v>8</v>
      </c>
      <c r="P91" s="8" t="s">
        <v>8</v>
      </c>
      <c r="Q91" s="8" t="s">
        <v>8</v>
      </c>
      <c r="R91" s="8" t="s">
        <v>8</v>
      </c>
      <c r="S91" s="8" t="s">
        <v>8</v>
      </c>
      <c r="T91" s="8" t="s">
        <v>8</v>
      </c>
      <c r="U91" s="8" t="s">
        <v>8</v>
      </c>
      <c r="V91" s="8" t="s">
        <v>8</v>
      </c>
      <c r="W91" s="8" t="s">
        <v>8</v>
      </c>
      <c r="X91" s="8" t="s">
        <v>8</v>
      </c>
      <c r="Y91" s="8" t="s">
        <v>8</v>
      </c>
      <c r="Z91" s="8" t="s">
        <v>8</v>
      </c>
      <c r="AA91" s="9">
        <f>AA95/AA96</f>
        <v>0.1382011605415861</v>
      </c>
      <c r="AB91" s="9">
        <f>AB95/AB96</f>
        <v>0.23784655061250806</v>
      </c>
      <c r="AC91" s="9">
        <f>AC95/AC96</f>
        <v>0.23784655061250806</v>
      </c>
    </row>
    <row r="92" spans="1:29" x14ac:dyDescent="0.25">
      <c r="A92" s="54"/>
      <c r="B92" s="61"/>
      <c r="C92" s="11" t="s">
        <v>62</v>
      </c>
      <c r="D92" s="34" t="s">
        <v>35</v>
      </c>
      <c r="E92" s="12" t="s">
        <v>8</v>
      </c>
      <c r="F92" s="12" t="s">
        <v>8</v>
      </c>
      <c r="G92" s="12" t="s">
        <v>8</v>
      </c>
      <c r="H92" s="12" t="s">
        <v>8</v>
      </c>
      <c r="I92" s="12" t="s">
        <v>8</v>
      </c>
      <c r="J92" s="12" t="s">
        <v>8</v>
      </c>
      <c r="K92" s="12" t="s">
        <v>8</v>
      </c>
      <c r="L92" s="12" t="s">
        <v>8</v>
      </c>
      <c r="M92" s="12" t="s">
        <v>8</v>
      </c>
      <c r="N92" s="12" t="s">
        <v>8</v>
      </c>
      <c r="O92" s="12" t="s">
        <v>8</v>
      </c>
      <c r="P92" s="12" t="s">
        <v>8</v>
      </c>
      <c r="Q92" s="12" t="s">
        <v>8</v>
      </c>
      <c r="R92" s="12" t="s">
        <v>8</v>
      </c>
      <c r="S92" s="12" t="s">
        <v>8</v>
      </c>
      <c r="T92" s="12" t="s">
        <v>8</v>
      </c>
      <c r="U92" s="12" t="s">
        <v>8</v>
      </c>
      <c r="V92" s="12" t="s">
        <v>8</v>
      </c>
      <c r="W92" s="12" t="s">
        <v>8</v>
      </c>
      <c r="X92" s="12" t="s">
        <v>8</v>
      </c>
      <c r="Y92" s="12" t="s">
        <v>8</v>
      </c>
      <c r="Z92" s="12" t="s">
        <v>8</v>
      </c>
      <c r="AA92" s="44">
        <v>28.17</v>
      </c>
      <c r="AB92" s="44">
        <v>28.17</v>
      </c>
      <c r="AC92" s="44">
        <v>28.17</v>
      </c>
    </row>
    <row r="93" spans="1:29" x14ac:dyDescent="0.25">
      <c r="A93" s="54"/>
      <c r="B93" s="61"/>
      <c r="C93" s="11" t="s">
        <v>169</v>
      </c>
      <c r="D93" s="34" t="s">
        <v>35</v>
      </c>
      <c r="E93" s="12" t="s">
        <v>8</v>
      </c>
      <c r="F93" s="12" t="s">
        <v>8</v>
      </c>
      <c r="G93" s="12" t="s">
        <v>8</v>
      </c>
      <c r="H93" s="12" t="s">
        <v>8</v>
      </c>
      <c r="I93" s="12" t="s">
        <v>8</v>
      </c>
      <c r="J93" s="12" t="s">
        <v>8</v>
      </c>
      <c r="K93" s="12" t="s">
        <v>8</v>
      </c>
      <c r="L93" s="12" t="s">
        <v>8</v>
      </c>
      <c r="M93" s="12" t="s">
        <v>8</v>
      </c>
      <c r="N93" s="12" t="s">
        <v>8</v>
      </c>
      <c r="O93" s="12" t="s">
        <v>8</v>
      </c>
      <c r="P93" s="12" t="s">
        <v>8</v>
      </c>
      <c r="Q93" s="12" t="s">
        <v>8</v>
      </c>
      <c r="R93" s="12" t="s">
        <v>8</v>
      </c>
      <c r="S93" s="12" t="s">
        <v>8</v>
      </c>
      <c r="T93" s="12" t="s">
        <v>8</v>
      </c>
      <c r="U93" s="12" t="s">
        <v>8</v>
      </c>
      <c r="V93" s="12" t="s">
        <v>8</v>
      </c>
      <c r="W93" s="12" t="s">
        <v>8</v>
      </c>
      <c r="X93" s="12" t="s">
        <v>8</v>
      </c>
      <c r="Y93" s="12" t="s">
        <v>8</v>
      </c>
      <c r="Z93" s="12" t="s">
        <v>8</v>
      </c>
      <c r="AA93" s="44">
        <v>0</v>
      </c>
      <c r="AB93" s="44">
        <v>21.664999999999999</v>
      </c>
      <c r="AC93" s="44">
        <v>21.664999999999999</v>
      </c>
    </row>
    <row r="94" spans="1:29" x14ac:dyDescent="0.25">
      <c r="A94" s="54"/>
      <c r="B94" s="61"/>
      <c r="C94" s="11" t="s">
        <v>170</v>
      </c>
      <c r="D94" s="34" t="s">
        <v>35</v>
      </c>
      <c r="E94" s="12" t="s">
        <v>8</v>
      </c>
      <c r="F94" s="12" t="s">
        <v>8</v>
      </c>
      <c r="G94" s="12" t="s">
        <v>8</v>
      </c>
      <c r="H94" s="12" t="s">
        <v>8</v>
      </c>
      <c r="I94" s="12" t="s">
        <v>8</v>
      </c>
      <c r="J94" s="12" t="s">
        <v>8</v>
      </c>
      <c r="K94" s="12" t="s">
        <v>8</v>
      </c>
      <c r="L94" s="12" t="s">
        <v>8</v>
      </c>
      <c r="M94" s="12" t="s">
        <v>8</v>
      </c>
      <c r="N94" s="12" t="s">
        <v>8</v>
      </c>
      <c r="O94" s="12" t="s">
        <v>8</v>
      </c>
      <c r="P94" s="12" t="s">
        <v>8</v>
      </c>
      <c r="Q94" s="12" t="s">
        <v>8</v>
      </c>
      <c r="R94" s="12" t="s">
        <v>8</v>
      </c>
      <c r="S94" s="12" t="s">
        <v>8</v>
      </c>
      <c r="T94" s="12" t="s">
        <v>8</v>
      </c>
      <c r="U94" s="12" t="s">
        <v>8</v>
      </c>
      <c r="V94" s="12" t="s">
        <v>8</v>
      </c>
      <c r="W94" s="12" t="s">
        <v>8</v>
      </c>
      <c r="X94" s="12" t="s">
        <v>8</v>
      </c>
      <c r="Y94" s="12" t="s">
        <v>8</v>
      </c>
      <c r="Z94" s="12" t="s">
        <v>8</v>
      </c>
      <c r="AA94" s="44">
        <v>14.7</v>
      </c>
      <c r="AB94" s="44">
        <v>23.945</v>
      </c>
      <c r="AC94" s="44">
        <v>23.945</v>
      </c>
    </row>
    <row r="95" spans="1:29" x14ac:dyDescent="0.25">
      <c r="A95" s="54"/>
      <c r="B95" s="61"/>
      <c r="C95" s="11" t="s">
        <v>63</v>
      </c>
      <c r="D95" s="34" t="s">
        <v>35</v>
      </c>
      <c r="E95" s="12" t="s">
        <v>8</v>
      </c>
      <c r="F95" s="12" t="s">
        <v>8</v>
      </c>
      <c r="G95" s="12" t="s">
        <v>8</v>
      </c>
      <c r="H95" s="12" t="s">
        <v>8</v>
      </c>
      <c r="I95" s="12" t="s">
        <v>8</v>
      </c>
      <c r="J95" s="12" t="s">
        <v>8</v>
      </c>
      <c r="K95" s="12" t="s">
        <v>8</v>
      </c>
      <c r="L95" s="12" t="s">
        <v>8</v>
      </c>
      <c r="M95" s="12" t="s">
        <v>8</v>
      </c>
      <c r="N95" s="12" t="s">
        <v>8</v>
      </c>
      <c r="O95" s="12" t="s">
        <v>8</v>
      </c>
      <c r="P95" s="12" t="s">
        <v>8</v>
      </c>
      <c r="Q95" s="12" t="s">
        <v>8</v>
      </c>
      <c r="R95" s="12" t="s">
        <v>8</v>
      </c>
      <c r="S95" s="12" t="s">
        <v>8</v>
      </c>
      <c r="T95" s="12" t="s">
        <v>8</v>
      </c>
      <c r="U95" s="12" t="s">
        <v>8</v>
      </c>
      <c r="V95" s="12" t="s">
        <v>8</v>
      </c>
      <c r="W95" s="12" t="s">
        <v>8</v>
      </c>
      <c r="X95" s="12" t="s">
        <v>8</v>
      </c>
      <c r="Y95" s="12" t="s">
        <v>8</v>
      </c>
      <c r="Z95" s="12" t="s">
        <v>8</v>
      </c>
      <c r="AA95" s="44">
        <f>SUM(AA92:AA94)</f>
        <v>42.870000000000005</v>
      </c>
      <c r="AB95" s="44">
        <f>SUM(AB92:AB94)</f>
        <v>73.78</v>
      </c>
      <c r="AC95" s="44">
        <f>SUM(AC92:AC94)</f>
        <v>73.78</v>
      </c>
    </row>
    <row r="96" spans="1:29" x14ac:dyDescent="0.25">
      <c r="A96" s="54"/>
      <c r="B96" s="62"/>
      <c r="C96" s="11" t="s">
        <v>64</v>
      </c>
      <c r="D96" s="34" t="s">
        <v>35</v>
      </c>
      <c r="E96" s="12" t="s">
        <v>8</v>
      </c>
      <c r="F96" s="12" t="s">
        <v>8</v>
      </c>
      <c r="G96" s="12" t="s">
        <v>8</v>
      </c>
      <c r="H96" s="12" t="s">
        <v>8</v>
      </c>
      <c r="I96" s="12" t="s">
        <v>8</v>
      </c>
      <c r="J96" s="12" t="s">
        <v>8</v>
      </c>
      <c r="K96" s="12" t="s">
        <v>8</v>
      </c>
      <c r="L96" s="12" t="s">
        <v>8</v>
      </c>
      <c r="M96" s="12" t="s">
        <v>8</v>
      </c>
      <c r="N96" s="12" t="s">
        <v>8</v>
      </c>
      <c r="O96" s="12" t="s">
        <v>8</v>
      </c>
      <c r="P96" s="12" t="s">
        <v>8</v>
      </c>
      <c r="Q96" s="12" t="s">
        <v>8</v>
      </c>
      <c r="R96" s="12" t="s">
        <v>8</v>
      </c>
      <c r="S96" s="12" t="s">
        <v>8</v>
      </c>
      <c r="T96" s="12" t="s">
        <v>8</v>
      </c>
      <c r="U96" s="12" t="s">
        <v>8</v>
      </c>
      <c r="V96" s="12" t="s">
        <v>8</v>
      </c>
      <c r="W96" s="12" t="s">
        <v>8</v>
      </c>
      <c r="X96" s="12" t="s">
        <v>8</v>
      </c>
      <c r="Y96" s="12" t="s">
        <v>8</v>
      </c>
      <c r="Z96" s="12" t="s">
        <v>8</v>
      </c>
      <c r="AA96" s="44">
        <v>310.2</v>
      </c>
      <c r="AB96" s="44">
        <v>310.2</v>
      </c>
      <c r="AC96" s="44">
        <v>310.2</v>
      </c>
    </row>
    <row r="97" spans="1:29" x14ac:dyDescent="0.25">
      <c r="A97" s="54"/>
      <c r="B97" s="6">
        <v>26</v>
      </c>
      <c r="C97" s="10" t="s">
        <v>65</v>
      </c>
      <c r="D97" s="35" t="s">
        <v>66</v>
      </c>
      <c r="E97" s="8" t="s">
        <v>8</v>
      </c>
      <c r="F97" s="8" t="s">
        <v>8</v>
      </c>
      <c r="G97" s="8" t="s">
        <v>8</v>
      </c>
      <c r="H97" s="8" t="s">
        <v>8</v>
      </c>
      <c r="I97" s="8" t="s">
        <v>8</v>
      </c>
      <c r="J97" s="8" t="s">
        <v>8</v>
      </c>
      <c r="K97" s="8" t="s">
        <v>8</v>
      </c>
      <c r="L97" s="8" t="s">
        <v>8</v>
      </c>
      <c r="M97" s="8" t="s">
        <v>8</v>
      </c>
      <c r="N97" s="8" t="s">
        <v>8</v>
      </c>
      <c r="O97" s="8" t="s">
        <v>8</v>
      </c>
      <c r="P97" s="8" t="s">
        <v>8</v>
      </c>
      <c r="Q97" s="8" t="s">
        <v>8</v>
      </c>
      <c r="R97" s="8" t="s">
        <v>8</v>
      </c>
      <c r="S97" s="8" t="s">
        <v>8</v>
      </c>
      <c r="T97" s="8" t="s">
        <v>8</v>
      </c>
      <c r="U97" s="18">
        <v>16.517500000000002</v>
      </c>
      <c r="V97" s="18">
        <v>16.162499999999998</v>
      </c>
      <c r="W97" s="18">
        <v>16.281666666666666</v>
      </c>
      <c r="X97" s="18">
        <v>16.048333333333332</v>
      </c>
      <c r="Y97" s="18">
        <v>16.37</v>
      </c>
      <c r="Z97" s="18">
        <v>16.14</v>
      </c>
      <c r="AA97" s="18">
        <v>15.243333333333332</v>
      </c>
      <c r="AB97" s="18">
        <v>15.93</v>
      </c>
      <c r="AC97" s="18">
        <v>16.100000000000001</v>
      </c>
    </row>
    <row r="98" spans="1:29" ht="30" x14ac:dyDescent="0.25">
      <c r="A98" s="54"/>
      <c r="B98" s="50">
        <v>27</v>
      </c>
      <c r="C98" s="10" t="s">
        <v>68</v>
      </c>
      <c r="D98" s="35" t="s">
        <v>7</v>
      </c>
      <c r="E98" s="8" t="s">
        <v>8</v>
      </c>
      <c r="F98" s="8" t="s">
        <v>8</v>
      </c>
      <c r="G98" s="8" t="s">
        <v>8</v>
      </c>
      <c r="H98" s="8" t="s">
        <v>8</v>
      </c>
      <c r="I98" s="8" t="s">
        <v>8</v>
      </c>
      <c r="J98" s="8" t="s">
        <v>8</v>
      </c>
      <c r="K98" s="8" t="s">
        <v>8</v>
      </c>
      <c r="L98" s="8" t="s">
        <v>8</v>
      </c>
      <c r="M98" s="8" t="s">
        <v>8</v>
      </c>
      <c r="N98" s="8" t="s">
        <v>8</v>
      </c>
      <c r="O98" s="8" t="s">
        <v>8</v>
      </c>
      <c r="P98" s="8" t="s">
        <v>8</v>
      </c>
      <c r="Q98" s="8" t="s">
        <v>8</v>
      </c>
      <c r="R98" s="8" t="s">
        <v>8</v>
      </c>
      <c r="S98" s="8" t="s">
        <v>8</v>
      </c>
      <c r="T98" s="8" t="s">
        <v>8</v>
      </c>
      <c r="U98" s="8" t="s">
        <v>8</v>
      </c>
      <c r="V98" s="8" t="s">
        <v>8</v>
      </c>
      <c r="W98" s="8" t="s">
        <v>8</v>
      </c>
      <c r="X98" s="8" t="s">
        <v>8</v>
      </c>
      <c r="Y98" s="8" t="s">
        <v>8</v>
      </c>
      <c r="Z98" s="8" t="s">
        <v>8</v>
      </c>
      <c r="AA98" s="16">
        <f>AA99/AA100</f>
        <v>0.2119309262166405</v>
      </c>
      <c r="AB98" s="16">
        <f>AB99/AB100</f>
        <v>0.7189952904238619</v>
      </c>
      <c r="AC98" s="16">
        <f>AC99/AC100</f>
        <v>0.81946624803767665</v>
      </c>
    </row>
    <row r="99" spans="1:29" x14ac:dyDescent="0.25">
      <c r="A99" s="54"/>
      <c r="B99" s="51"/>
      <c r="C99" s="11" t="s">
        <v>67</v>
      </c>
      <c r="D99" s="34" t="s">
        <v>15</v>
      </c>
      <c r="E99" s="12" t="s">
        <v>8</v>
      </c>
      <c r="F99" s="12" t="s">
        <v>8</v>
      </c>
      <c r="G99" s="12" t="s">
        <v>8</v>
      </c>
      <c r="H99" s="12" t="s">
        <v>8</v>
      </c>
      <c r="I99" s="12" t="s">
        <v>8</v>
      </c>
      <c r="J99" s="12" t="s">
        <v>8</v>
      </c>
      <c r="K99" s="12" t="s">
        <v>8</v>
      </c>
      <c r="L99" s="12" t="s">
        <v>8</v>
      </c>
      <c r="M99" s="12" t="s">
        <v>8</v>
      </c>
      <c r="N99" s="12" t="s">
        <v>8</v>
      </c>
      <c r="O99" s="12" t="s">
        <v>8</v>
      </c>
      <c r="P99" s="12" t="s">
        <v>8</v>
      </c>
      <c r="Q99" s="12" t="s">
        <v>8</v>
      </c>
      <c r="R99" s="12" t="s">
        <v>8</v>
      </c>
      <c r="S99" s="12" t="s">
        <v>8</v>
      </c>
      <c r="T99" s="12" t="s">
        <v>8</v>
      </c>
      <c r="U99" s="12" t="s">
        <v>8</v>
      </c>
      <c r="V99" s="12" t="s">
        <v>8</v>
      </c>
      <c r="W99" s="12" t="s">
        <v>8</v>
      </c>
      <c r="X99" s="12" t="s">
        <v>8</v>
      </c>
      <c r="Y99" s="12" t="s">
        <v>8</v>
      </c>
      <c r="Z99" s="12" t="s">
        <v>8</v>
      </c>
      <c r="AA99" s="15">
        <v>135</v>
      </c>
      <c r="AB99" s="15">
        <v>458</v>
      </c>
      <c r="AC99" s="15">
        <v>522</v>
      </c>
    </row>
    <row r="100" spans="1:29" x14ac:dyDescent="0.25">
      <c r="A100" s="54"/>
      <c r="B100" s="52"/>
      <c r="C100" s="11" t="s">
        <v>132</v>
      </c>
      <c r="D100" s="34" t="s">
        <v>15</v>
      </c>
      <c r="E100" s="12" t="s">
        <v>8</v>
      </c>
      <c r="F100" s="12" t="s">
        <v>8</v>
      </c>
      <c r="G100" s="12" t="s">
        <v>8</v>
      </c>
      <c r="H100" s="12" t="s">
        <v>8</v>
      </c>
      <c r="I100" s="12" t="s">
        <v>8</v>
      </c>
      <c r="J100" s="12" t="s">
        <v>8</v>
      </c>
      <c r="K100" s="12" t="s">
        <v>8</v>
      </c>
      <c r="L100" s="12" t="s">
        <v>8</v>
      </c>
      <c r="M100" s="12" t="s">
        <v>8</v>
      </c>
      <c r="N100" s="12" t="s">
        <v>8</v>
      </c>
      <c r="O100" s="12" t="s">
        <v>8</v>
      </c>
      <c r="P100" s="12" t="s">
        <v>8</v>
      </c>
      <c r="Q100" s="12" t="s">
        <v>8</v>
      </c>
      <c r="R100" s="12" t="s">
        <v>8</v>
      </c>
      <c r="S100" s="12" t="s">
        <v>8</v>
      </c>
      <c r="T100" s="12" t="s">
        <v>8</v>
      </c>
      <c r="U100" s="12" t="s">
        <v>8</v>
      </c>
      <c r="V100" s="12" t="s">
        <v>8</v>
      </c>
      <c r="W100" s="12" t="s">
        <v>8</v>
      </c>
      <c r="X100" s="12" t="s">
        <v>8</v>
      </c>
      <c r="Y100" s="12" t="s">
        <v>8</v>
      </c>
      <c r="Z100" s="12" t="s">
        <v>8</v>
      </c>
      <c r="AA100" s="15">
        <v>637</v>
      </c>
      <c r="AB100" s="15">
        <v>637</v>
      </c>
      <c r="AC100" s="15">
        <v>637</v>
      </c>
    </row>
    <row r="101" spans="1:29" ht="30" x14ac:dyDescent="0.25">
      <c r="A101" s="54"/>
      <c r="B101" s="50">
        <v>28</v>
      </c>
      <c r="C101" s="10" t="s">
        <v>69</v>
      </c>
      <c r="D101" s="35" t="s">
        <v>7</v>
      </c>
      <c r="E101" s="8" t="s">
        <v>8</v>
      </c>
      <c r="F101" s="8" t="s">
        <v>8</v>
      </c>
      <c r="G101" s="8" t="s">
        <v>8</v>
      </c>
      <c r="H101" s="8" t="s">
        <v>8</v>
      </c>
      <c r="I101" s="8" t="s">
        <v>8</v>
      </c>
      <c r="J101" s="8" t="s">
        <v>8</v>
      </c>
      <c r="K101" s="8" t="s">
        <v>8</v>
      </c>
      <c r="L101" s="8" t="s">
        <v>8</v>
      </c>
      <c r="M101" s="8" t="s">
        <v>8</v>
      </c>
      <c r="N101" s="8" t="s">
        <v>8</v>
      </c>
      <c r="O101" s="8" t="s">
        <v>8</v>
      </c>
      <c r="P101" s="8" t="s">
        <v>8</v>
      </c>
      <c r="Q101" s="8" t="s">
        <v>8</v>
      </c>
      <c r="R101" s="8" t="s">
        <v>8</v>
      </c>
      <c r="S101" s="8" t="s">
        <v>8</v>
      </c>
      <c r="T101" s="8" t="s">
        <v>8</v>
      </c>
      <c r="U101" s="8" t="s">
        <v>8</v>
      </c>
      <c r="V101" s="8" t="s">
        <v>8</v>
      </c>
      <c r="W101" s="9">
        <f>W102/(W103-W102)</f>
        <v>0.12944582871242233</v>
      </c>
      <c r="X101" s="9">
        <f t="shared" ref="X101:AC101" si="10">X102/(X103-X102)</f>
        <v>0.12847051014140123</v>
      </c>
      <c r="Y101" s="9">
        <f t="shared" si="10"/>
        <v>0.13544146610807051</v>
      </c>
      <c r="Z101" s="9">
        <f t="shared" si="10"/>
        <v>0.13646039038203017</v>
      </c>
      <c r="AA101" s="9">
        <f t="shared" si="10"/>
        <v>0.13686543139460913</v>
      </c>
      <c r="AB101" s="9">
        <f t="shared" si="10"/>
        <v>0.16234271989347171</v>
      </c>
      <c r="AC101" s="9">
        <f t="shared" si="10"/>
        <v>0.19405770534664038</v>
      </c>
    </row>
    <row r="102" spans="1:29" x14ac:dyDescent="0.25">
      <c r="A102" s="54"/>
      <c r="B102" s="51"/>
      <c r="C102" s="11" t="s">
        <v>171</v>
      </c>
      <c r="D102" s="34" t="s">
        <v>38</v>
      </c>
      <c r="E102" s="12" t="s">
        <v>8</v>
      </c>
      <c r="F102" s="12" t="s">
        <v>8</v>
      </c>
      <c r="G102" s="12" t="s">
        <v>8</v>
      </c>
      <c r="H102" s="12" t="s">
        <v>8</v>
      </c>
      <c r="I102" s="12" t="s">
        <v>8</v>
      </c>
      <c r="J102" s="12" t="s">
        <v>8</v>
      </c>
      <c r="K102" s="12" t="s">
        <v>8</v>
      </c>
      <c r="L102" s="12" t="s">
        <v>8</v>
      </c>
      <c r="M102" s="12" t="s">
        <v>8</v>
      </c>
      <c r="N102" s="12" t="s">
        <v>8</v>
      </c>
      <c r="O102" s="12" t="s">
        <v>8</v>
      </c>
      <c r="P102" s="12" t="s">
        <v>8</v>
      </c>
      <c r="Q102" s="12" t="s">
        <v>8</v>
      </c>
      <c r="R102" s="12" t="s">
        <v>8</v>
      </c>
      <c r="S102" s="12" t="s">
        <v>8</v>
      </c>
      <c r="T102" s="12" t="s">
        <v>8</v>
      </c>
      <c r="U102" s="12" t="s">
        <v>8</v>
      </c>
      <c r="V102" s="12" t="s">
        <v>8</v>
      </c>
      <c r="W102" s="13">
        <v>50789184</v>
      </c>
      <c r="X102" s="13">
        <v>50695484</v>
      </c>
      <c r="Y102" s="13">
        <v>54375330</v>
      </c>
      <c r="Z102" s="13">
        <v>54420336</v>
      </c>
      <c r="AA102" s="13">
        <v>52912001</v>
      </c>
      <c r="AB102" s="13">
        <v>62615652</v>
      </c>
      <c r="AC102" s="13">
        <v>71335870</v>
      </c>
    </row>
    <row r="103" spans="1:29" x14ac:dyDescent="0.25">
      <c r="A103" s="54"/>
      <c r="B103" s="52"/>
      <c r="C103" s="11" t="s">
        <v>37</v>
      </c>
      <c r="D103" s="34" t="s">
        <v>38</v>
      </c>
      <c r="E103" s="12" t="s">
        <v>8</v>
      </c>
      <c r="F103" s="12" t="s">
        <v>8</v>
      </c>
      <c r="G103" s="12" t="s">
        <v>8</v>
      </c>
      <c r="H103" s="12" t="s">
        <v>8</v>
      </c>
      <c r="I103" s="12" t="s">
        <v>8</v>
      </c>
      <c r="J103" s="13">
        <v>548879965</v>
      </c>
      <c r="K103" s="13">
        <v>532276827</v>
      </c>
      <c r="L103" s="13">
        <v>518934301</v>
      </c>
      <c r="M103" s="13">
        <v>480892835</v>
      </c>
      <c r="N103" s="13">
        <v>446188951</v>
      </c>
      <c r="O103" s="13">
        <v>417722897</v>
      </c>
      <c r="P103" s="13">
        <v>423135921</v>
      </c>
      <c r="Q103" s="13">
        <v>403242401</v>
      </c>
      <c r="R103" s="13">
        <v>400372297</v>
      </c>
      <c r="S103" s="13">
        <v>412851738</v>
      </c>
      <c r="T103" s="13">
        <v>422301637</v>
      </c>
      <c r="U103" s="13">
        <v>422808316</v>
      </c>
      <c r="V103" s="13">
        <v>435388116</v>
      </c>
      <c r="W103" s="13">
        <v>443147783</v>
      </c>
      <c r="X103" s="13">
        <v>445303429</v>
      </c>
      <c r="Y103" s="13">
        <v>455842706</v>
      </c>
      <c r="Z103" s="13">
        <v>453219840</v>
      </c>
      <c r="AA103" s="13">
        <v>439510724</v>
      </c>
      <c r="AB103" s="13">
        <v>448316052</v>
      </c>
      <c r="AC103" s="13">
        <v>438937197</v>
      </c>
    </row>
    <row r="104" spans="1:29" x14ac:dyDescent="0.25">
      <c r="A104" s="54"/>
      <c r="B104" s="45">
        <v>29</v>
      </c>
      <c r="C104" s="10" t="s">
        <v>135</v>
      </c>
      <c r="D104" s="35" t="s">
        <v>7</v>
      </c>
      <c r="E104" s="46" t="s">
        <v>8</v>
      </c>
      <c r="F104" s="46" t="s">
        <v>8</v>
      </c>
      <c r="G104" s="46" t="s">
        <v>8</v>
      </c>
      <c r="H104" s="46" t="s">
        <v>8</v>
      </c>
      <c r="I104" s="9">
        <v>0.35</v>
      </c>
      <c r="J104" s="9">
        <v>0.31</v>
      </c>
      <c r="K104" s="9" t="s">
        <v>8</v>
      </c>
      <c r="L104" s="9">
        <v>0.34</v>
      </c>
      <c r="M104" s="9" t="s">
        <v>8</v>
      </c>
      <c r="N104" s="9">
        <v>0.33</v>
      </c>
      <c r="O104" s="9">
        <v>0.35399999999999998</v>
      </c>
      <c r="P104" s="9">
        <v>0.43</v>
      </c>
      <c r="Q104" s="9" t="s">
        <v>8</v>
      </c>
      <c r="R104" s="9">
        <v>0.313</v>
      </c>
      <c r="S104" s="9">
        <v>0.28000000000000003</v>
      </c>
      <c r="T104" s="9">
        <v>0.36</v>
      </c>
      <c r="U104" s="9">
        <v>0.32400000000000001</v>
      </c>
      <c r="V104" s="9">
        <v>0.122</v>
      </c>
      <c r="W104" s="9" t="s">
        <v>8</v>
      </c>
      <c r="X104" s="9">
        <v>0.121</v>
      </c>
      <c r="Y104" s="9">
        <v>0.20499999999999999</v>
      </c>
      <c r="Z104" s="9" t="s">
        <v>8</v>
      </c>
      <c r="AA104" s="9">
        <v>0.11</v>
      </c>
      <c r="AB104" s="9" t="s">
        <v>8</v>
      </c>
      <c r="AC104" s="9">
        <v>0.13</v>
      </c>
    </row>
    <row r="105" spans="1:29" ht="30" x14ac:dyDescent="0.25">
      <c r="A105" s="54"/>
      <c r="B105" s="50">
        <v>30</v>
      </c>
      <c r="C105" s="38" t="s">
        <v>72</v>
      </c>
      <c r="D105" s="35" t="s">
        <v>7</v>
      </c>
      <c r="E105" s="8" t="s">
        <v>8</v>
      </c>
      <c r="F105" s="8" t="s">
        <v>8</v>
      </c>
      <c r="G105" s="8" t="s">
        <v>8</v>
      </c>
      <c r="H105" s="8" t="s">
        <v>8</v>
      </c>
      <c r="I105" s="8" t="s">
        <v>8</v>
      </c>
      <c r="J105" s="8" t="s">
        <v>8</v>
      </c>
      <c r="K105" s="8" t="s">
        <v>8</v>
      </c>
      <c r="L105" s="8" t="s">
        <v>8</v>
      </c>
      <c r="M105" s="8" t="s">
        <v>8</v>
      </c>
      <c r="N105" s="8" t="s">
        <v>8</v>
      </c>
      <c r="O105" s="8" t="s">
        <v>8</v>
      </c>
      <c r="P105" s="8" t="s">
        <v>8</v>
      </c>
      <c r="Q105" s="8" t="s">
        <v>8</v>
      </c>
      <c r="R105" s="8" t="s">
        <v>8</v>
      </c>
      <c r="S105" s="8" t="s">
        <v>8</v>
      </c>
      <c r="T105" s="8" t="s">
        <v>8</v>
      </c>
      <c r="U105" s="8" t="s">
        <v>8</v>
      </c>
      <c r="V105" s="8" t="s">
        <v>8</v>
      </c>
      <c r="W105" s="8" t="s">
        <v>8</v>
      </c>
      <c r="X105" s="44">
        <f t="shared" ref="X105:AC105" si="11">X106/X107*1000000</f>
        <v>51.780423186456083</v>
      </c>
      <c r="Y105" s="44">
        <f t="shared" si="11"/>
        <v>78.904410505144725</v>
      </c>
      <c r="Z105" s="44">
        <f t="shared" si="11"/>
        <v>83.487077706042172</v>
      </c>
      <c r="AA105" s="44">
        <f t="shared" si="11"/>
        <v>93.43571785065248</v>
      </c>
      <c r="AB105" s="44">
        <f t="shared" si="11"/>
        <v>85.892530120692626</v>
      </c>
      <c r="AC105" s="44">
        <f t="shared" si="11"/>
        <v>66.774928623786693</v>
      </c>
    </row>
    <row r="106" spans="1:29" x14ac:dyDescent="0.25">
      <c r="A106" s="54"/>
      <c r="B106" s="51"/>
      <c r="C106" s="11" t="s">
        <v>70</v>
      </c>
      <c r="D106" s="34" t="s">
        <v>71</v>
      </c>
      <c r="E106" s="12" t="s">
        <v>8</v>
      </c>
      <c r="F106" s="12" t="s">
        <v>8</v>
      </c>
      <c r="G106" s="12" t="s">
        <v>8</v>
      </c>
      <c r="H106" s="12" t="s">
        <v>8</v>
      </c>
      <c r="I106" s="12" t="s">
        <v>8</v>
      </c>
      <c r="J106" s="12" t="s">
        <v>8</v>
      </c>
      <c r="K106" s="12" t="s">
        <v>8</v>
      </c>
      <c r="L106" s="12" t="s">
        <v>8</v>
      </c>
      <c r="M106" s="12" t="s">
        <v>8</v>
      </c>
      <c r="N106" s="12" t="s">
        <v>8</v>
      </c>
      <c r="O106" s="12" t="s">
        <v>8</v>
      </c>
      <c r="P106" s="12" t="s">
        <v>8</v>
      </c>
      <c r="Q106" s="12" t="s">
        <v>8</v>
      </c>
      <c r="R106" s="12" t="s">
        <v>8</v>
      </c>
      <c r="S106" s="12" t="s">
        <v>8</v>
      </c>
      <c r="T106" s="12" t="s">
        <v>8</v>
      </c>
      <c r="U106" s="12" t="s">
        <v>8</v>
      </c>
      <c r="V106" s="12" t="s">
        <v>8</v>
      </c>
      <c r="W106" s="12" t="s">
        <v>8</v>
      </c>
      <c r="X106" s="13">
        <v>23058</v>
      </c>
      <c r="Y106" s="13">
        <v>35968</v>
      </c>
      <c r="Z106" s="13">
        <v>37838</v>
      </c>
      <c r="AA106" s="13">
        <v>41066</v>
      </c>
      <c r="AB106" s="13">
        <v>38507</v>
      </c>
      <c r="AC106" s="13">
        <v>29310</v>
      </c>
    </row>
    <row r="107" spans="1:29" x14ac:dyDescent="0.25">
      <c r="A107" s="54"/>
      <c r="B107" s="52"/>
      <c r="C107" s="11" t="s">
        <v>37</v>
      </c>
      <c r="D107" s="34" t="s">
        <v>38</v>
      </c>
      <c r="E107" s="12" t="s">
        <v>8</v>
      </c>
      <c r="F107" s="12" t="s">
        <v>8</v>
      </c>
      <c r="G107" s="12" t="s">
        <v>8</v>
      </c>
      <c r="H107" s="12" t="s">
        <v>8</v>
      </c>
      <c r="I107" s="12" t="s">
        <v>8</v>
      </c>
      <c r="J107" s="13">
        <v>548879965</v>
      </c>
      <c r="K107" s="13">
        <v>532276827</v>
      </c>
      <c r="L107" s="13">
        <v>518934301</v>
      </c>
      <c r="M107" s="13">
        <v>480892835</v>
      </c>
      <c r="N107" s="13">
        <v>446188951</v>
      </c>
      <c r="O107" s="13">
        <v>417722897</v>
      </c>
      <c r="P107" s="13">
        <v>423135921</v>
      </c>
      <c r="Q107" s="13">
        <v>403242401</v>
      </c>
      <c r="R107" s="13">
        <v>400372297</v>
      </c>
      <c r="S107" s="13">
        <v>412851738</v>
      </c>
      <c r="T107" s="13">
        <v>422301637</v>
      </c>
      <c r="U107" s="13">
        <v>422808316</v>
      </c>
      <c r="V107" s="13">
        <v>435388116</v>
      </c>
      <c r="W107" s="13">
        <v>443147783</v>
      </c>
      <c r="X107" s="13">
        <v>445303429</v>
      </c>
      <c r="Y107" s="13">
        <v>455842706</v>
      </c>
      <c r="Z107" s="13">
        <v>453219840</v>
      </c>
      <c r="AA107" s="13">
        <v>439510724</v>
      </c>
      <c r="AB107" s="13">
        <v>448316052</v>
      </c>
      <c r="AC107" s="13">
        <v>438937197</v>
      </c>
    </row>
    <row r="108" spans="1:29" ht="45" x14ac:dyDescent="0.25">
      <c r="A108" s="54"/>
      <c r="B108" s="50">
        <v>31</v>
      </c>
      <c r="C108" s="10" t="s">
        <v>75</v>
      </c>
      <c r="D108" s="35" t="s">
        <v>73</v>
      </c>
      <c r="E108" s="8" t="s">
        <v>8</v>
      </c>
      <c r="F108" s="8" t="s">
        <v>8</v>
      </c>
      <c r="G108" s="8" t="s">
        <v>8</v>
      </c>
      <c r="H108" s="8" t="s">
        <v>8</v>
      </c>
      <c r="I108" s="8" t="s">
        <v>8</v>
      </c>
      <c r="J108" s="8" t="s">
        <v>8</v>
      </c>
      <c r="K108" s="8" t="s">
        <v>8</v>
      </c>
      <c r="L108" s="8" t="s">
        <v>8</v>
      </c>
      <c r="M108" s="8" t="s">
        <v>8</v>
      </c>
      <c r="N108" s="8" t="s">
        <v>8</v>
      </c>
      <c r="O108" s="8" t="s">
        <v>8</v>
      </c>
      <c r="P108" s="8" t="s">
        <v>8</v>
      </c>
      <c r="Q108" s="8" t="s">
        <v>8</v>
      </c>
      <c r="R108" s="8" t="s">
        <v>8</v>
      </c>
      <c r="S108" s="8" t="s">
        <v>8</v>
      </c>
      <c r="T108" s="8" t="s">
        <v>8</v>
      </c>
      <c r="U108" s="8" t="s">
        <v>8</v>
      </c>
      <c r="V108" s="8" t="s">
        <v>8</v>
      </c>
      <c r="W108" s="8" t="s">
        <v>8</v>
      </c>
      <c r="X108" s="20">
        <f t="shared" ref="X108:AC108" si="12">X109/X110*1000000</f>
        <v>53.649099378283537</v>
      </c>
      <c r="Y108" s="20">
        <f t="shared" si="12"/>
        <v>69.103378171025582</v>
      </c>
      <c r="Z108" s="20">
        <f t="shared" si="12"/>
        <v>94.090252412018302</v>
      </c>
      <c r="AA108" s="20">
        <f t="shared" si="12"/>
        <v>71.628466664997532</v>
      </c>
      <c r="AB108" s="20">
        <f t="shared" si="12"/>
        <v>60.378613411628983</v>
      </c>
      <c r="AC108" s="20">
        <f t="shared" si="12"/>
        <v>62.008818152195914</v>
      </c>
    </row>
    <row r="109" spans="1:29" x14ac:dyDescent="0.25">
      <c r="A109" s="54"/>
      <c r="B109" s="51"/>
      <c r="C109" s="11" t="s">
        <v>74</v>
      </c>
      <c r="D109" s="34" t="s">
        <v>71</v>
      </c>
      <c r="E109" s="12" t="s">
        <v>8</v>
      </c>
      <c r="F109" s="12" t="s">
        <v>8</v>
      </c>
      <c r="G109" s="12" t="s">
        <v>8</v>
      </c>
      <c r="H109" s="12" t="s">
        <v>8</v>
      </c>
      <c r="I109" s="12" t="s">
        <v>8</v>
      </c>
      <c r="J109" s="12" t="s">
        <v>8</v>
      </c>
      <c r="K109" s="12" t="s">
        <v>8</v>
      </c>
      <c r="L109" s="12" t="s">
        <v>8</v>
      </c>
      <c r="M109" s="12" t="s">
        <v>8</v>
      </c>
      <c r="N109" s="12" t="s">
        <v>8</v>
      </c>
      <c r="O109" s="12" t="s">
        <v>8</v>
      </c>
      <c r="P109" s="12" t="s">
        <v>8</v>
      </c>
      <c r="Q109" s="12" t="s">
        <v>8</v>
      </c>
      <c r="R109" s="12" t="s">
        <v>8</v>
      </c>
      <c r="S109" s="12" t="s">
        <v>8</v>
      </c>
      <c r="T109" s="12" t="s">
        <v>8</v>
      </c>
      <c r="U109" s="12" t="s">
        <v>8</v>
      </c>
      <c r="V109" s="12" t="s">
        <v>8</v>
      </c>
      <c r="W109" s="12" t="s">
        <v>8</v>
      </c>
      <c r="X109" s="13">
        <v>1767</v>
      </c>
      <c r="Y109" s="13">
        <v>2446</v>
      </c>
      <c r="Z109" s="13">
        <v>3302</v>
      </c>
      <c r="AA109" s="13">
        <v>2569</v>
      </c>
      <c r="AB109" s="13">
        <v>2048</v>
      </c>
      <c r="AC109" s="13">
        <v>1817</v>
      </c>
    </row>
    <row r="110" spans="1:29" x14ac:dyDescent="0.25">
      <c r="A110" s="54"/>
      <c r="B110" s="52"/>
      <c r="C110" s="11" t="s">
        <v>39</v>
      </c>
      <c r="D110" s="34" t="s">
        <v>38</v>
      </c>
      <c r="E110" s="12" t="s">
        <v>8</v>
      </c>
      <c r="F110" s="12" t="s">
        <v>8</v>
      </c>
      <c r="G110" s="12" t="s">
        <v>8</v>
      </c>
      <c r="H110" s="12" t="s">
        <v>8</v>
      </c>
      <c r="I110" s="12" t="s">
        <v>8</v>
      </c>
      <c r="J110" s="13" t="s">
        <v>8</v>
      </c>
      <c r="K110" s="13" t="s">
        <v>8</v>
      </c>
      <c r="L110" s="13" t="s">
        <v>8</v>
      </c>
      <c r="M110" s="13" t="s">
        <v>8</v>
      </c>
      <c r="N110" s="13" t="s">
        <v>8</v>
      </c>
      <c r="O110" s="13">
        <v>8386630.3405560302</v>
      </c>
      <c r="P110" s="13">
        <v>10857406.3571479</v>
      </c>
      <c r="Q110" s="13">
        <v>13328182.3737399</v>
      </c>
      <c r="R110" s="13">
        <v>15798958.390331799</v>
      </c>
      <c r="S110" s="13">
        <v>18269734.406923801</v>
      </c>
      <c r="T110" s="13">
        <v>20615113.789999999</v>
      </c>
      <c r="U110" s="13">
        <v>22381448.009333335</v>
      </c>
      <c r="V110" s="13">
        <v>24539407.766666666</v>
      </c>
      <c r="W110" s="13">
        <v>28277758</v>
      </c>
      <c r="X110" s="13">
        <v>32936247.215274945</v>
      </c>
      <c r="Y110" s="13">
        <v>35396243.494005993</v>
      </c>
      <c r="Z110" s="13">
        <v>35093964.734419502</v>
      </c>
      <c r="AA110" s="13">
        <v>35865628.843000002</v>
      </c>
      <c r="AB110" s="13">
        <v>33919295</v>
      </c>
      <c r="AC110" s="13">
        <v>29302284</v>
      </c>
    </row>
    <row r="111" spans="1:29" ht="45" x14ac:dyDescent="0.25">
      <c r="A111" s="54"/>
      <c r="B111" s="50">
        <v>32</v>
      </c>
      <c r="C111" s="10" t="s">
        <v>173</v>
      </c>
      <c r="D111" s="35" t="s">
        <v>73</v>
      </c>
      <c r="E111" s="8" t="s">
        <v>8</v>
      </c>
      <c r="F111" s="8" t="s">
        <v>8</v>
      </c>
      <c r="G111" s="8" t="s">
        <v>8</v>
      </c>
      <c r="H111" s="8" t="s">
        <v>8</v>
      </c>
      <c r="I111" s="8" t="s">
        <v>8</v>
      </c>
      <c r="J111" s="8" t="s">
        <v>8</v>
      </c>
      <c r="K111" s="8" t="s">
        <v>8</v>
      </c>
      <c r="L111" s="8" t="s">
        <v>8</v>
      </c>
      <c r="M111" s="8" t="s">
        <v>8</v>
      </c>
      <c r="N111" s="8" t="s">
        <v>8</v>
      </c>
      <c r="O111" s="8" t="s">
        <v>8</v>
      </c>
      <c r="P111" s="8" t="s">
        <v>8</v>
      </c>
      <c r="Q111" s="8" t="s">
        <v>8</v>
      </c>
      <c r="R111" s="8" t="s">
        <v>8</v>
      </c>
      <c r="S111" s="8" t="s">
        <v>8</v>
      </c>
      <c r="T111" s="8" t="s">
        <v>8</v>
      </c>
      <c r="U111" s="8" t="s">
        <v>8</v>
      </c>
      <c r="V111" s="8" t="s">
        <v>8</v>
      </c>
      <c r="W111" s="8" t="s">
        <v>8</v>
      </c>
      <c r="X111" s="8" t="s">
        <v>8</v>
      </c>
      <c r="Y111" s="18">
        <f>Y112/Y113*1000000</f>
        <v>37.622626783897694</v>
      </c>
      <c r="Z111" s="18">
        <f>Z112/Z113*1000000</f>
        <v>44.108836894695514</v>
      </c>
      <c r="AA111" s="18">
        <f>AA112/AA113*1000000</f>
        <v>49.6028852301679</v>
      </c>
      <c r="AB111" s="18">
        <f>AB112/AB113*1000000</f>
        <v>50.24357236265098</v>
      </c>
      <c r="AC111" s="18">
        <f>AC112/AC113*1000000</f>
        <v>44.427768102779403</v>
      </c>
    </row>
    <row r="112" spans="1:29" ht="28.5" x14ac:dyDescent="0.25">
      <c r="A112" s="54"/>
      <c r="B112" s="51"/>
      <c r="C112" s="11" t="s">
        <v>172</v>
      </c>
      <c r="D112" s="34" t="s">
        <v>71</v>
      </c>
      <c r="E112" s="12" t="s">
        <v>8</v>
      </c>
      <c r="F112" s="12" t="s">
        <v>8</v>
      </c>
      <c r="G112" s="12" t="s">
        <v>8</v>
      </c>
      <c r="H112" s="12" t="s">
        <v>8</v>
      </c>
      <c r="I112" s="12" t="s">
        <v>8</v>
      </c>
      <c r="J112" s="12" t="s">
        <v>8</v>
      </c>
      <c r="K112" s="12" t="s">
        <v>8</v>
      </c>
      <c r="L112" s="12" t="s">
        <v>8</v>
      </c>
      <c r="M112" s="12" t="s">
        <v>8</v>
      </c>
      <c r="N112" s="12" t="s">
        <v>8</v>
      </c>
      <c r="O112" s="12" t="s">
        <v>8</v>
      </c>
      <c r="P112" s="12" t="s">
        <v>8</v>
      </c>
      <c r="Q112" s="12" t="s">
        <v>8</v>
      </c>
      <c r="R112" s="12" t="s">
        <v>8</v>
      </c>
      <c r="S112" s="12" t="s">
        <v>8</v>
      </c>
      <c r="T112" s="12" t="s">
        <v>8</v>
      </c>
      <c r="U112" s="12" t="s">
        <v>8</v>
      </c>
      <c r="V112" s="12" t="s">
        <v>8</v>
      </c>
      <c r="W112" s="12" t="s">
        <v>8</v>
      </c>
      <c r="X112" s="12" t="s">
        <v>8</v>
      </c>
      <c r="Y112" s="13">
        <v>17150</v>
      </c>
      <c r="Z112" s="13">
        <v>19991</v>
      </c>
      <c r="AA112" s="13">
        <v>21801</v>
      </c>
      <c r="AB112" s="13">
        <v>22525</v>
      </c>
      <c r="AC112" s="13">
        <v>19501</v>
      </c>
    </row>
    <row r="113" spans="1:29" x14ac:dyDescent="0.25">
      <c r="A113" s="54"/>
      <c r="B113" s="52"/>
      <c r="C113" s="11" t="s">
        <v>37</v>
      </c>
      <c r="D113" s="34" t="s">
        <v>38</v>
      </c>
      <c r="E113" s="12" t="s">
        <v>8</v>
      </c>
      <c r="F113" s="12" t="s">
        <v>8</v>
      </c>
      <c r="G113" s="12" t="s">
        <v>8</v>
      </c>
      <c r="H113" s="12" t="s">
        <v>8</v>
      </c>
      <c r="I113" s="12" t="s">
        <v>8</v>
      </c>
      <c r="J113" s="13">
        <v>548879965</v>
      </c>
      <c r="K113" s="13">
        <v>532276827</v>
      </c>
      <c r="L113" s="13">
        <v>518934301</v>
      </c>
      <c r="M113" s="13">
        <v>480892835</v>
      </c>
      <c r="N113" s="13">
        <v>446188951</v>
      </c>
      <c r="O113" s="13">
        <v>417722897</v>
      </c>
      <c r="P113" s="13">
        <v>423135921</v>
      </c>
      <c r="Q113" s="13">
        <v>403242401</v>
      </c>
      <c r="R113" s="13">
        <v>400372297</v>
      </c>
      <c r="S113" s="13">
        <v>412851738</v>
      </c>
      <c r="T113" s="13">
        <v>422301637</v>
      </c>
      <c r="U113" s="13">
        <v>422808316</v>
      </c>
      <c r="V113" s="13">
        <v>435388116</v>
      </c>
      <c r="W113" s="13">
        <v>443147783</v>
      </c>
      <c r="X113" s="13">
        <v>445303429</v>
      </c>
      <c r="Y113" s="13">
        <v>455842706</v>
      </c>
      <c r="Z113" s="13">
        <v>453219840</v>
      </c>
      <c r="AA113" s="13">
        <v>439510724</v>
      </c>
      <c r="AB113" s="13">
        <v>448316052</v>
      </c>
      <c r="AC113" s="13">
        <v>438937197</v>
      </c>
    </row>
    <row r="114" spans="1:29" x14ac:dyDescent="0.25">
      <c r="A114" s="54"/>
      <c r="B114" s="6">
        <v>33</v>
      </c>
      <c r="C114" s="10" t="s">
        <v>76</v>
      </c>
      <c r="D114" s="35" t="s">
        <v>15</v>
      </c>
      <c r="E114" s="8" t="s">
        <v>8</v>
      </c>
      <c r="F114" s="8" t="s">
        <v>8</v>
      </c>
      <c r="G114" s="8" t="s">
        <v>8</v>
      </c>
      <c r="H114" s="8" t="s">
        <v>8</v>
      </c>
      <c r="I114" s="8" t="s">
        <v>8</v>
      </c>
      <c r="J114" s="8" t="s">
        <v>8</v>
      </c>
      <c r="K114" s="8" t="s">
        <v>8</v>
      </c>
      <c r="L114" s="8" t="s">
        <v>8</v>
      </c>
      <c r="M114" s="8" t="s">
        <v>8</v>
      </c>
      <c r="N114" s="8" t="s">
        <v>8</v>
      </c>
      <c r="O114" s="8" t="s">
        <v>8</v>
      </c>
      <c r="P114" s="8" t="s">
        <v>8</v>
      </c>
      <c r="Q114" s="8" t="s">
        <v>8</v>
      </c>
      <c r="R114" s="8" t="s">
        <v>8</v>
      </c>
      <c r="S114" s="8" t="s">
        <v>8</v>
      </c>
      <c r="T114" s="8" t="s">
        <v>8</v>
      </c>
      <c r="U114" s="8" t="s">
        <v>8</v>
      </c>
      <c r="V114" s="8" t="s">
        <v>8</v>
      </c>
      <c r="W114" s="8" t="s">
        <v>8</v>
      </c>
      <c r="X114" s="8" t="s">
        <v>8</v>
      </c>
      <c r="Y114" s="8" t="s">
        <v>8</v>
      </c>
      <c r="Z114" s="18">
        <v>76.838333333333352</v>
      </c>
      <c r="AA114" s="18">
        <v>72.10333333333331</v>
      </c>
      <c r="AB114" s="18">
        <v>65.47</v>
      </c>
      <c r="AC114" s="18">
        <v>65.45</v>
      </c>
    </row>
    <row r="115" spans="1:29" x14ac:dyDescent="0.25">
      <c r="A115" s="54"/>
      <c r="B115" s="6">
        <v>34</v>
      </c>
      <c r="C115" s="10" t="s">
        <v>77</v>
      </c>
      <c r="D115" s="35" t="s">
        <v>15</v>
      </c>
      <c r="E115" s="8" t="s">
        <v>8</v>
      </c>
      <c r="F115" s="8" t="s">
        <v>8</v>
      </c>
      <c r="G115" s="8" t="s">
        <v>8</v>
      </c>
      <c r="H115" s="8" t="s">
        <v>8</v>
      </c>
      <c r="I115" s="8" t="s">
        <v>8</v>
      </c>
      <c r="J115" s="8" t="s">
        <v>8</v>
      </c>
      <c r="K115" s="8" t="s">
        <v>8</v>
      </c>
      <c r="L115" s="8" t="s">
        <v>8</v>
      </c>
      <c r="M115" s="8" t="s">
        <v>8</v>
      </c>
      <c r="N115" s="8" t="s">
        <v>8</v>
      </c>
      <c r="O115" s="8" t="s">
        <v>8</v>
      </c>
      <c r="P115" s="8" t="s">
        <v>8</v>
      </c>
      <c r="Q115" s="8" t="s">
        <v>8</v>
      </c>
      <c r="R115" s="8" t="s">
        <v>8</v>
      </c>
      <c r="S115" s="8" t="s">
        <v>8</v>
      </c>
      <c r="T115" s="8" t="s">
        <v>8</v>
      </c>
      <c r="U115" s="8" t="s">
        <v>8</v>
      </c>
      <c r="V115" s="8" t="s">
        <v>8</v>
      </c>
      <c r="W115" s="8" t="s">
        <v>8</v>
      </c>
      <c r="X115" s="8" t="s">
        <v>8</v>
      </c>
      <c r="Y115" s="8" t="s">
        <v>8</v>
      </c>
      <c r="Z115" s="18">
        <v>84.583333333333329</v>
      </c>
      <c r="AA115" s="18">
        <v>77.916666666666671</v>
      </c>
      <c r="AB115" s="18">
        <v>63.166666666666664</v>
      </c>
      <c r="AC115" s="18">
        <v>63.05</v>
      </c>
    </row>
    <row r="116" spans="1:29" ht="32.450000000000003" customHeight="1" x14ac:dyDescent="0.25">
      <c r="A116" s="54"/>
      <c r="B116" s="6">
        <v>35</v>
      </c>
      <c r="C116" s="10" t="s">
        <v>78</v>
      </c>
      <c r="D116" s="35" t="s">
        <v>15</v>
      </c>
      <c r="E116" s="8" t="s">
        <v>8</v>
      </c>
      <c r="F116" s="8" t="s">
        <v>8</v>
      </c>
      <c r="G116" s="8" t="s">
        <v>8</v>
      </c>
      <c r="H116" s="8" t="s">
        <v>8</v>
      </c>
      <c r="I116" s="8" t="s">
        <v>8</v>
      </c>
      <c r="J116" s="8" t="s">
        <v>8</v>
      </c>
      <c r="K116" s="8" t="s">
        <v>8</v>
      </c>
      <c r="L116" s="8" t="s">
        <v>8</v>
      </c>
      <c r="M116" s="8" t="s">
        <v>8</v>
      </c>
      <c r="N116" s="8" t="s">
        <v>8</v>
      </c>
      <c r="O116" s="8" t="s">
        <v>8</v>
      </c>
      <c r="P116" s="8" t="s">
        <v>8</v>
      </c>
      <c r="Q116" s="8" t="s">
        <v>8</v>
      </c>
      <c r="R116" s="8" t="s">
        <v>8</v>
      </c>
      <c r="S116" s="8" t="s">
        <v>8</v>
      </c>
      <c r="T116" s="8" t="s">
        <v>8</v>
      </c>
      <c r="U116" s="8" t="s">
        <v>8</v>
      </c>
      <c r="V116" s="8" t="s">
        <v>8</v>
      </c>
      <c r="W116" s="8" t="s">
        <v>8</v>
      </c>
      <c r="X116" s="8" t="s">
        <v>8</v>
      </c>
      <c r="Y116" s="8" t="s">
        <v>8</v>
      </c>
      <c r="Z116" s="18">
        <v>83.583333333333329</v>
      </c>
      <c r="AA116" s="18">
        <v>77.583333333333329</v>
      </c>
      <c r="AB116" s="18">
        <v>62.5</v>
      </c>
      <c r="AC116" s="18">
        <v>64.709999999999994</v>
      </c>
    </row>
    <row r="117" spans="1:29" x14ac:dyDescent="0.25">
      <c r="A117" s="54"/>
      <c r="B117" s="6">
        <v>36</v>
      </c>
      <c r="C117" s="10" t="s">
        <v>79</v>
      </c>
      <c r="D117" s="35" t="s">
        <v>15</v>
      </c>
      <c r="E117" s="8" t="s">
        <v>8</v>
      </c>
      <c r="F117" s="8" t="s">
        <v>8</v>
      </c>
      <c r="G117" s="8" t="s">
        <v>8</v>
      </c>
      <c r="H117" s="8" t="s">
        <v>8</v>
      </c>
      <c r="I117" s="8" t="s">
        <v>8</v>
      </c>
      <c r="J117" s="8" t="s">
        <v>8</v>
      </c>
      <c r="K117" s="8" t="s">
        <v>8</v>
      </c>
      <c r="L117" s="8" t="s">
        <v>8</v>
      </c>
      <c r="M117" s="8" t="s">
        <v>8</v>
      </c>
      <c r="N117" s="8" t="s">
        <v>8</v>
      </c>
      <c r="O117" s="8" t="s">
        <v>8</v>
      </c>
      <c r="P117" s="8" t="s">
        <v>8</v>
      </c>
      <c r="Q117" s="8" t="s">
        <v>8</v>
      </c>
      <c r="R117" s="8" t="s">
        <v>8</v>
      </c>
      <c r="S117" s="8" t="s">
        <v>8</v>
      </c>
      <c r="T117" s="8" t="s">
        <v>8</v>
      </c>
      <c r="U117" s="8" t="s">
        <v>8</v>
      </c>
      <c r="V117" s="8" t="s">
        <v>8</v>
      </c>
      <c r="W117" s="8" t="s">
        <v>8</v>
      </c>
      <c r="X117" s="8" t="s">
        <v>8</v>
      </c>
      <c r="Y117" s="8" t="s">
        <v>8</v>
      </c>
      <c r="Z117" s="18">
        <v>58.5</v>
      </c>
      <c r="AA117" s="18">
        <v>58.416666666666664</v>
      </c>
      <c r="AB117" s="18">
        <v>59.916666666666664</v>
      </c>
      <c r="AC117" s="18">
        <v>60.85</v>
      </c>
    </row>
    <row r="118" spans="1:29" ht="61.15" customHeight="1" x14ac:dyDescent="0.25">
      <c r="A118" s="54"/>
      <c r="B118" s="50">
        <v>37</v>
      </c>
      <c r="C118" s="10" t="s">
        <v>83</v>
      </c>
      <c r="D118" s="35" t="s">
        <v>7</v>
      </c>
      <c r="E118" s="8" t="s">
        <v>8</v>
      </c>
      <c r="F118" s="8" t="s">
        <v>8</v>
      </c>
      <c r="G118" s="8" t="s">
        <v>8</v>
      </c>
      <c r="H118" s="8" t="s">
        <v>8</v>
      </c>
      <c r="I118" s="8" t="s">
        <v>8</v>
      </c>
      <c r="J118" s="8" t="s">
        <v>8</v>
      </c>
      <c r="K118" s="8" t="s">
        <v>8</v>
      </c>
      <c r="L118" s="8" t="s">
        <v>8</v>
      </c>
      <c r="M118" s="8" t="s">
        <v>8</v>
      </c>
      <c r="N118" s="8" t="s">
        <v>8</v>
      </c>
      <c r="O118" s="8" t="s">
        <v>8</v>
      </c>
      <c r="P118" s="8" t="s">
        <v>8</v>
      </c>
      <c r="Q118" s="8" t="s">
        <v>8</v>
      </c>
      <c r="R118" s="8" t="s">
        <v>8</v>
      </c>
      <c r="S118" s="8" t="s">
        <v>8</v>
      </c>
      <c r="T118" s="8" t="s">
        <v>8</v>
      </c>
      <c r="U118" s="8" t="s">
        <v>8</v>
      </c>
      <c r="V118" s="9">
        <f>50*V120/V119</f>
        <v>0.2253012048192771</v>
      </c>
      <c r="W118" s="9">
        <f t="shared" ref="W118:AC118" si="13">50*W120/W119</f>
        <v>0.2129032258064516</v>
      </c>
      <c r="X118" s="9">
        <f t="shared" si="13"/>
        <v>0.19411764705882353</v>
      </c>
      <c r="Y118" s="9">
        <f t="shared" si="13"/>
        <v>0.18990825688073393</v>
      </c>
      <c r="Z118" s="9">
        <f t="shared" si="13"/>
        <v>0.1784565916398714</v>
      </c>
      <c r="AA118" s="9">
        <f t="shared" si="13"/>
        <v>0.16961651917404127</v>
      </c>
      <c r="AB118" s="9">
        <f t="shared" si="13"/>
        <v>0.15262430939226521</v>
      </c>
      <c r="AC118" s="9">
        <f t="shared" si="13"/>
        <v>0.15291878172588833</v>
      </c>
    </row>
    <row r="119" spans="1:29" x14ac:dyDescent="0.25">
      <c r="A119" s="54"/>
      <c r="B119" s="51"/>
      <c r="C119" s="11" t="s">
        <v>82</v>
      </c>
      <c r="D119" s="34" t="s">
        <v>81</v>
      </c>
      <c r="E119" s="12" t="s">
        <v>8</v>
      </c>
      <c r="F119" s="12" t="s">
        <v>8</v>
      </c>
      <c r="G119" s="12" t="s">
        <v>8</v>
      </c>
      <c r="H119" s="12" t="s">
        <v>8</v>
      </c>
      <c r="I119" s="12" t="s">
        <v>8</v>
      </c>
      <c r="J119" s="12" t="s">
        <v>8</v>
      </c>
      <c r="K119" s="12" t="s">
        <v>8</v>
      </c>
      <c r="L119" s="12" t="s">
        <v>8</v>
      </c>
      <c r="M119" s="12" t="s">
        <v>8</v>
      </c>
      <c r="N119" s="12" t="s">
        <v>8</v>
      </c>
      <c r="O119" s="12" t="s">
        <v>8</v>
      </c>
      <c r="P119" s="12" t="s">
        <v>8</v>
      </c>
      <c r="Q119" s="12" t="s">
        <v>8</v>
      </c>
      <c r="R119" s="12" t="s">
        <v>8</v>
      </c>
      <c r="S119" s="12" t="s">
        <v>8</v>
      </c>
      <c r="T119" s="12" t="s">
        <v>8</v>
      </c>
      <c r="U119" s="12" t="s">
        <v>8</v>
      </c>
      <c r="V119" s="12">
        <v>415</v>
      </c>
      <c r="W119" s="12">
        <v>465</v>
      </c>
      <c r="X119" s="12">
        <v>510</v>
      </c>
      <c r="Y119" s="12">
        <v>545</v>
      </c>
      <c r="Z119" s="19">
        <v>622</v>
      </c>
      <c r="AA119" s="19">
        <v>678</v>
      </c>
      <c r="AB119" s="19">
        <v>724</v>
      </c>
      <c r="AC119" s="19">
        <v>788</v>
      </c>
    </row>
    <row r="120" spans="1:29" x14ac:dyDescent="0.25">
      <c r="A120" s="54"/>
      <c r="B120" s="52"/>
      <c r="C120" s="11" t="s">
        <v>80</v>
      </c>
      <c r="D120" s="34" t="s">
        <v>81</v>
      </c>
      <c r="E120" s="12" t="s">
        <v>8</v>
      </c>
      <c r="F120" s="12" t="s">
        <v>8</v>
      </c>
      <c r="G120" s="12" t="s">
        <v>8</v>
      </c>
      <c r="H120" s="12" t="s">
        <v>8</v>
      </c>
      <c r="I120" s="12" t="s">
        <v>8</v>
      </c>
      <c r="J120" s="12" t="s">
        <v>8</v>
      </c>
      <c r="K120" s="12" t="s">
        <v>8</v>
      </c>
      <c r="L120" s="12" t="s">
        <v>8</v>
      </c>
      <c r="M120" s="12" t="s">
        <v>8</v>
      </c>
      <c r="N120" s="12" t="s">
        <v>8</v>
      </c>
      <c r="O120" s="12" t="s">
        <v>8</v>
      </c>
      <c r="P120" s="12" t="s">
        <v>8</v>
      </c>
      <c r="Q120" s="12" t="s">
        <v>8</v>
      </c>
      <c r="R120" s="12" t="s">
        <v>8</v>
      </c>
      <c r="S120" s="12" t="s">
        <v>8</v>
      </c>
      <c r="T120" s="12" t="s">
        <v>8</v>
      </c>
      <c r="U120" s="12" t="s">
        <v>8</v>
      </c>
      <c r="V120" s="12">
        <v>1.87</v>
      </c>
      <c r="W120" s="12">
        <v>1.98</v>
      </c>
      <c r="X120" s="12">
        <v>1.98</v>
      </c>
      <c r="Y120" s="12">
        <v>2.0699999999999998</v>
      </c>
      <c r="Z120" s="19">
        <v>2.2200000000000002</v>
      </c>
      <c r="AA120" s="19">
        <v>2.2999999999999998</v>
      </c>
      <c r="AB120" s="19">
        <v>2.21</v>
      </c>
      <c r="AC120" s="19">
        <v>2.41</v>
      </c>
    </row>
    <row r="121" spans="1:29" ht="30" x14ac:dyDescent="0.25">
      <c r="A121" s="54"/>
      <c r="B121" s="50">
        <v>38</v>
      </c>
      <c r="C121" s="10" t="s">
        <v>85</v>
      </c>
      <c r="D121" s="35" t="s">
        <v>7</v>
      </c>
      <c r="E121" s="8" t="s">
        <v>8</v>
      </c>
      <c r="F121" s="8" t="s">
        <v>8</v>
      </c>
      <c r="G121" s="8" t="s">
        <v>8</v>
      </c>
      <c r="H121" s="8" t="s">
        <v>8</v>
      </c>
      <c r="I121" s="8" t="s">
        <v>8</v>
      </c>
      <c r="J121" s="8" t="s">
        <v>8</v>
      </c>
      <c r="K121" s="8" t="s">
        <v>8</v>
      </c>
      <c r="L121" s="8" t="s">
        <v>8</v>
      </c>
      <c r="M121" s="8" t="s">
        <v>8</v>
      </c>
      <c r="N121" s="8" t="s">
        <v>8</v>
      </c>
      <c r="O121" s="8" t="s">
        <v>8</v>
      </c>
      <c r="P121" s="8" t="s">
        <v>8</v>
      </c>
      <c r="Q121" s="8" t="s">
        <v>8</v>
      </c>
      <c r="R121" s="8" t="s">
        <v>8</v>
      </c>
      <c r="S121" s="8" t="s">
        <v>8</v>
      </c>
      <c r="T121" s="8" t="s">
        <v>8</v>
      </c>
      <c r="U121" s="8" t="s">
        <v>8</v>
      </c>
      <c r="V121" s="9">
        <f>50*V122/V123</f>
        <v>8.1261950286806883E-2</v>
      </c>
      <c r="W121" s="9">
        <f t="shared" ref="W121:AC121" si="14">50*W122/W123</f>
        <v>7.8721374045801526E-2</v>
      </c>
      <c r="X121" s="9">
        <f t="shared" si="14"/>
        <v>7.2538100820633056E-2</v>
      </c>
      <c r="Y121" s="9">
        <f t="shared" si="14"/>
        <v>6.8065237406286991E-2</v>
      </c>
      <c r="Z121" s="9">
        <f t="shared" si="14"/>
        <v>6.4135898769284105E-2</v>
      </c>
      <c r="AA121" s="9">
        <f t="shared" si="14"/>
        <v>6.2670299727520432E-2</v>
      </c>
      <c r="AB121" s="9">
        <f t="shared" si="14"/>
        <v>5.6094217980608152E-2</v>
      </c>
      <c r="AC121" s="9">
        <f t="shared" si="14"/>
        <v>5.9597408378258068E-2</v>
      </c>
    </row>
    <row r="122" spans="1:29" x14ac:dyDescent="0.25">
      <c r="A122" s="54"/>
      <c r="B122" s="51"/>
      <c r="C122" s="11" t="s">
        <v>80</v>
      </c>
      <c r="D122" s="34" t="s">
        <v>81</v>
      </c>
      <c r="E122" s="12" t="s">
        <v>8</v>
      </c>
      <c r="F122" s="12" t="s">
        <v>8</v>
      </c>
      <c r="G122" s="12" t="s">
        <v>8</v>
      </c>
      <c r="H122" s="12" t="s">
        <v>8</v>
      </c>
      <c r="I122" s="12" t="s">
        <v>8</v>
      </c>
      <c r="J122" s="12" t="s">
        <v>8</v>
      </c>
      <c r="K122" s="12" t="s">
        <v>8</v>
      </c>
      <c r="L122" s="12" t="s">
        <v>8</v>
      </c>
      <c r="M122" s="12" t="s">
        <v>8</v>
      </c>
      <c r="N122" s="12" t="s">
        <v>8</v>
      </c>
      <c r="O122" s="12" t="s">
        <v>8</v>
      </c>
      <c r="P122" s="12" t="s">
        <v>8</v>
      </c>
      <c r="Q122" s="12" t="s">
        <v>8</v>
      </c>
      <c r="R122" s="12" t="s">
        <v>8</v>
      </c>
      <c r="S122" s="12" t="s">
        <v>8</v>
      </c>
      <c r="T122" s="12" t="s">
        <v>8</v>
      </c>
      <c r="U122" s="12" t="s">
        <v>8</v>
      </c>
      <c r="V122" s="12">
        <v>1.87</v>
      </c>
      <c r="W122" s="12">
        <v>1.98</v>
      </c>
      <c r="X122" s="12">
        <v>1.98</v>
      </c>
      <c r="Y122" s="12">
        <v>2.0699999999999998</v>
      </c>
      <c r="Z122" s="19">
        <v>2.2200000000000002</v>
      </c>
      <c r="AA122" s="19">
        <v>2.2999999999999998</v>
      </c>
      <c r="AB122" s="19">
        <v>2.21</v>
      </c>
      <c r="AC122" s="19">
        <v>2.41</v>
      </c>
    </row>
    <row r="123" spans="1:29" x14ac:dyDescent="0.25">
      <c r="A123" s="54"/>
      <c r="B123" s="52"/>
      <c r="C123" s="11" t="s">
        <v>84</v>
      </c>
      <c r="D123" s="34" t="s">
        <v>81</v>
      </c>
      <c r="E123" s="12" t="s">
        <v>8</v>
      </c>
      <c r="F123" s="12" t="s">
        <v>8</v>
      </c>
      <c r="G123" s="12" t="s">
        <v>8</v>
      </c>
      <c r="H123" s="12" t="s">
        <v>8</v>
      </c>
      <c r="I123" s="12" t="s">
        <v>8</v>
      </c>
      <c r="J123" s="12" t="s">
        <v>8</v>
      </c>
      <c r="K123" s="12" t="s">
        <v>8</v>
      </c>
      <c r="L123" s="12" t="s">
        <v>8</v>
      </c>
      <c r="M123" s="12" t="s">
        <v>8</v>
      </c>
      <c r="N123" s="12" t="s">
        <v>8</v>
      </c>
      <c r="O123" s="12" t="s">
        <v>8</v>
      </c>
      <c r="P123" s="12" t="s">
        <v>8</v>
      </c>
      <c r="Q123" s="12" t="s">
        <v>8</v>
      </c>
      <c r="R123" s="12" t="s">
        <v>8</v>
      </c>
      <c r="S123" s="12" t="s">
        <v>8</v>
      </c>
      <c r="T123" s="12" t="s">
        <v>8</v>
      </c>
      <c r="U123" s="12" t="s">
        <v>8</v>
      </c>
      <c r="V123" s="19">
        <v>1150.5999999999999</v>
      </c>
      <c r="W123" s="19">
        <v>1257.5999999999999</v>
      </c>
      <c r="X123" s="19">
        <v>1364.8</v>
      </c>
      <c r="Y123" s="19">
        <v>1520.6</v>
      </c>
      <c r="Z123" s="19">
        <v>1730.7</v>
      </c>
      <c r="AA123" s="19">
        <v>1835</v>
      </c>
      <c r="AB123" s="19">
        <v>1969.9</v>
      </c>
      <c r="AC123" s="19">
        <v>2021.9</v>
      </c>
    </row>
    <row r="124" spans="1:29" ht="30" x14ac:dyDescent="0.25">
      <c r="A124" s="54"/>
      <c r="B124" s="50">
        <v>39</v>
      </c>
      <c r="C124" s="10" t="s">
        <v>174</v>
      </c>
      <c r="D124" s="35" t="s">
        <v>7</v>
      </c>
      <c r="E124" s="8" t="s">
        <v>8</v>
      </c>
      <c r="F124" s="8" t="s">
        <v>8</v>
      </c>
      <c r="G124" s="8" t="s">
        <v>8</v>
      </c>
      <c r="H124" s="8" t="s">
        <v>8</v>
      </c>
      <c r="I124" s="8" t="s">
        <v>8</v>
      </c>
      <c r="J124" s="8" t="s">
        <v>8</v>
      </c>
      <c r="K124" s="8" t="s">
        <v>8</v>
      </c>
      <c r="L124" s="8" t="s">
        <v>8</v>
      </c>
      <c r="M124" s="8" t="s">
        <v>8</v>
      </c>
      <c r="N124" s="8" t="s">
        <v>8</v>
      </c>
      <c r="O124" s="8" t="s">
        <v>8</v>
      </c>
      <c r="P124" s="8" t="s">
        <v>8</v>
      </c>
      <c r="Q124" s="8" t="s">
        <v>8</v>
      </c>
      <c r="R124" s="8" t="s">
        <v>8</v>
      </c>
      <c r="S124" s="8" t="s">
        <v>8</v>
      </c>
      <c r="T124" s="8" t="s">
        <v>8</v>
      </c>
      <c r="U124" s="8" t="s">
        <v>8</v>
      </c>
      <c r="V124" s="8" t="s">
        <v>8</v>
      </c>
      <c r="W124" s="8" t="s">
        <v>8</v>
      </c>
      <c r="X124" s="9">
        <f t="shared" ref="X124:AC124" si="15">X125/X126</f>
        <v>0.29820277794972677</v>
      </c>
      <c r="Y124" s="9">
        <f t="shared" si="15"/>
        <v>0.3998401545994737</v>
      </c>
      <c r="Z124" s="9">
        <f t="shared" si="15"/>
        <v>0.53599510928583738</v>
      </c>
      <c r="AA124" s="9">
        <f t="shared" si="15"/>
        <v>0.57937943743371512</v>
      </c>
      <c r="AB124" s="9">
        <f t="shared" si="15"/>
        <v>0.63305868629972428</v>
      </c>
      <c r="AC124" s="9">
        <f t="shared" si="15"/>
        <v>0.726330769777777</v>
      </c>
    </row>
    <row r="125" spans="1:29" x14ac:dyDescent="0.25">
      <c r="A125" s="54"/>
      <c r="B125" s="51"/>
      <c r="C125" s="11" t="s">
        <v>86</v>
      </c>
      <c r="D125" s="34" t="s">
        <v>87</v>
      </c>
      <c r="E125" s="8" t="s">
        <v>8</v>
      </c>
      <c r="F125" s="8" t="s">
        <v>8</v>
      </c>
      <c r="G125" s="8" t="s">
        <v>8</v>
      </c>
      <c r="H125" s="8" t="s">
        <v>8</v>
      </c>
      <c r="I125" s="8" t="s">
        <v>8</v>
      </c>
      <c r="J125" s="8" t="s">
        <v>8</v>
      </c>
      <c r="K125" s="8" t="s">
        <v>8</v>
      </c>
      <c r="L125" s="8" t="s">
        <v>8</v>
      </c>
      <c r="M125" s="8" t="s">
        <v>8</v>
      </c>
      <c r="N125" s="8" t="s">
        <v>8</v>
      </c>
      <c r="O125" s="8" t="s">
        <v>8</v>
      </c>
      <c r="P125" s="8" t="s">
        <v>8</v>
      </c>
      <c r="Q125" s="8" t="s">
        <v>8</v>
      </c>
      <c r="R125" s="8" t="s">
        <v>8</v>
      </c>
      <c r="S125" s="8" t="s">
        <v>8</v>
      </c>
      <c r="T125" s="8" t="s">
        <v>8</v>
      </c>
      <c r="U125" s="8" t="s">
        <v>8</v>
      </c>
      <c r="V125" s="8" t="s">
        <v>8</v>
      </c>
      <c r="W125" s="8" t="s">
        <v>8</v>
      </c>
      <c r="X125" s="13">
        <v>1767973</v>
      </c>
      <c r="Y125" s="13">
        <v>3499984</v>
      </c>
      <c r="Z125" s="13">
        <v>4645051</v>
      </c>
      <c r="AA125" s="13">
        <v>4921045</v>
      </c>
      <c r="AB125" s="13">
        <v>5457064</v>
      </c>
      <c r="AC125" s="13">
        <v>6393990</v>
      </c>
    </row>
    <row r="126" spans="1:29" x14ac:dyDescent="0.25">
      <c r="A126" s="54"/>
      <c r="B126" s="52"/>
      <c r="C126" s="11" t="s">
        <v>88</v>
      </c>
      <c r="D126" s="34" t="s">
        <v>87</v>
      </c>
      <c r="E126" s="8" t="s">
        <v>8</v>
      </c>
      <c r="F126" s="8" t="s">
        <v>8</v>
      </c>
      <c r="G126" s="8" t="s">
        <v>8</v>
      </c>
      <c r="H126" s="8" t="s">
        <v>8</v>
      </c>
      <c r="I126" s="8" t="s">
        <v>8</v>
      </c>
      <c r="J126" s="8" t="s">
        <v>8</v>
      </c>
      <c r="K126" s="8" t="s">
        <v>8</v>
      </c>
      <c r="L126" s="8" t="s">
        <v>8</v>
      </c>
      <c r="M126" s="8" t="s">
        <v>8</v>
      </c>
      <c r="N126" s="8" t="s">
        <v>8</v>
      </c>
      <c r="O126" s="8" t="s">
        <v>8</v>
      </c>
      <c r="P126" s="8" t="s">
        <v>8</v>
      </c>
      <c r="Q126" s="8" t="s">
        <v>8</v>
      </c>
      <c r="R126" s="8" t="s">
        <v>8</v>
      </c>
      <c r="S126" s="8" t="s">
        <v>8</v>
      </c>
      <c r="T126" s="8" t="s">
        <v>8</v>
      </c>
      <c r="U126" s="8" t="s">
        <v>8</v>
      </c>
      <c r="V126" s="8" t="s">
        <v>8</v>
      </c>
      <c r="W126" s="8" t="s">
        <v>8</v>
      </c>
      <c r="X126" s="13">
        <v>5928761</v>
      </c>
      <c r="Y126" s="13">
        <v>8753458</v>
      </c>
      <c r="Z126" s="13">
        <v>8666219</v>
      </c>
      <c r="AA126" s="13">
        <v>8493648</v>
      </c>
      <c r="AB126" s="13">
        <v>8620155</v>
      </c>
      <c r="AC126" s="13">
        <v>8803138</v>
      </c>
    </row>
    <row r="127" spans="1:29" x14ac:dyDescent="0.25">
      <c r="A127" s="54"/>
      <c r="B127" s="37">
        <v>40</v>
      </c>
      <c r="C127" s="38" t="s">
        <v>136</v>
      </c>
      <c r="D127" s="35" t="s">
        <v>7</v>
      </c>
      <c r="E127" s="8" t="s">
        <v>8</v>
      </c>
      <c r="F127" s="8" t="s">
        <v>8</v>
      </c>
      <c r="G127" s="8" t="s">
        <v>8</v>
      </c>
      <c r="H127" s="8" t="s">
        <v>8</v>
      </c>
      <c r="I127" s="8" t="s">
        <v>8</v>
      </c>
      <c r="J127" s="8" t="s">
        <v>8</v>
      </c>
      <c r="K127" s="8" t="s">
        <v>8</v>
      </c>
      <c r="L127" s="8" t="s">
        <v>8</v>
      </c>
      <c r="M127" s="8" t="s">
        <v>8</v>
      </c>
      <c r="N127" s="8" t="s">
        <v>8</v>
      </c>
      <c r="O127" s="8" t="s">
        <v>8</v>
      </c>
      <c r="P127" s="8" t="s">
        <v>8</v>
      </c>
      <c r="Q127" s="8" t="s">
        <v>8</v>
      </c>
      <c r="R127" s="8" t="s">
        <v>8</v>
      </c>
      <c r="S127" s="8" t="s">
        <v>8</v>
      </c>
      <c r="T127" s="8" t="s">
        <v>8</v>
      </c>
      <c r="U127" s="8" t="s">
        <v>8</v>
      </c>
      <c r="V127" s="8" t="s">
        <v>8</v>
      </c>
      <c r="W127" s="8" t="s">
        <v>8</v>
      </c>
      <c r="X127" s="9">
        <v>0.64</v>
      </c>
      <c r="Y127" s="9">
        <v>0.73699999999999999</v>
      </c>
      <c r="Z127" s="9">
        <v>0.77100000000000002</v>
      </c>
      <c r="AA127" s="9">
        <v>0.80800000000000005</v>
      </c>
      <c r="AB127" s="9">
        <v>0.90009923916639101</v>
      </c>
      <c r="AC127" s="9">
        <v>0.91859999999999997</v>
      </c>
    </row>
    <row r="128" spans="1:29" x14ac:dyDescent="0.25">
      <c r="A128" s="54"/>
      <c r="B128" s="37">
        <v>41</v>
      </c>
      <c r="C128" s="38" t="s">
        <v>137</v>
      </c>
      <c r="D128" s="35" t="s">
        <v>7</v>
      </c>
      <c r="E128" s="8" t="s">
        <v>8</v>
      </c>
      <c r="F128" s="8" t="s">
        <v>8</v>
      </c>
      <c r="G128" s="8" t="s">
        <v>8</v>
      </c>
      <c r="H128" s="8" t="s">
        <v>8</v>
      </c>
      <c r="I128" s="8" t="s">
        <v>8</v>
      </c>
      <c r="J128" s="8" t="s">
        <v>8</v>
      </c>
      <c r="K128" s="8" t="s">
        <v>8</v>
      </c>
      <c r="L128" s="8" t="s">
        <v>8</v>
      </c>
      <c r="M128" s="8" t="s">
        <v>8</v>
      </c>
      <c r="N128" s="8" t="s">
        <v>8</v>
      </c>
      <c r="O128" s="8" t="s">
        <v>8</v>
      </c>
      <c r="P128" s="8" t="s">
        <v>8</v>
      </c>
      <c r="Q128" s="8" t="s">
        <v>8</v>
      </c>
      <c r="R128" s="8" t="s">
        <v>8</v>
      </c>
      <c r="S128" s="8" t="s">
        <v>8</v>
      </c>
      <c r="T128" s="8" t="s">
        <v>8</v>
      </c>
      <c r="U128" s="8" t="s">
        <v>8</v>
      </c>
      <c r="V128" s="8" t="s">
        <v>8</v>
      </c>
      <c r="W128" s="8" t="s">
        <v>8</v>
      </c>
      <c r="X128" s="8" t="s">
        <v>8</v>
      </c>
      <c r="Y128" s="8" t="s">
        <v>8</v>
      </c>
      <c r="Z128" s="8" t="s">
        <v>8</v>
      </c>
      <c r="AA128" s="8" t="s">
        <v>8</v>
      </c>
      <c r="AB128" s="9">
        <v>0.13794244128349323</v>
      </c>
      <c r="AC128" s="9">
        <v>0.14459459459459459</v>
      </c>
    </row>
    <row r="129" spans="1:29" x14ac:dyDescent="0.25">
      <c r="A129" s="54"/>
      <c r="B129" s="50">
        <v>42</v>
      </c>
      <c r="C129" s="10" t="s">
        <v>90</v>
      </c>
      <c r="D129" s="35" t="s">
        <v>7</v>
      </c>
      <c r="E129" s="8" t="s">
        <v>8</v>
      </c>
      <c r="F129" s="8" t="s">
        <v>8</v>
      </c>
      <c r="G129" s="8" t="s">
        <v>8</v>
      </c>
      <c r="H129" s="8" t="s">
        <v>8</v>
      </c>
      <c r="I129" s="8" t="s">
        <v>8</v>
      </c>
      <c r="J129" s="8" t="s">
        <v>8</v>
      </c>
      <c r="K129" s="8" t="s">
        <v>8</v>
      </c>
      <c r="L129" s="8" t="s">
        <v>8</v>
      </c>
      <c r="M129" s="8" t="s">
        <v>8</v>
      </c>
      <c r="N129" s="8" t="s">
        <v>8</v>
      </c>
      <c r="O129" s="8" t="s">
        <v>8</v>
      </c>
      <c r="P129" s="8" t="s">
        <v>8</v>
      </c>
      <c r="Q129" s="8" t="s">
        <v>8</v>
      </c>
      <c r="R129" s="8" t="s">
        <v>8</v>
      </c>
      <c r="S129" s="8" t="s">
        <v>8</v>
      </c>
      <c r="T129" s="8" t="s">
        <v>8</v>
      </c>
      <c r="U129" s="8" t="s">
        <v>8</v>
      </c>
      <c r="V129" s="8" t="s">
        <v>8</v>
      </c>
      <c r="W129" s="8" t="s">
        <v>8</v>
      </c>
      <c r="X129" s="8" t="s">
        <v>8</v>
      </c>
      <c r="Y129" s="8" t="s">
        <v>8</v>
      </c>
      <c r="Z129" s="16">
        <f>Z130/Z131</f>
        <v>7.5427935057101824E-4</v>
      </c>
      <c r="AA129" s="16">
        <f>AA130/AA131</f>
        <v>1.0530141239511598E-3</v>
      </c>
      <c r="AB129" s="16">
        <f>AB130/AB131</f>
        <v>9.9437661893043267E-4</v>
      </c>
      <c r="AC129" s="16">
        <f>AC130/AC131</f>
        <v>9.4292988342931441E-4</v>
      </c>
    </row>
    <row r="130" spans="1:29" ht="32.450000000000003" customHeight="1" x14ac:dyDescent="0.25">
      <c r="A130" s="54"/>
      <c r="B130" s="51"/>
      <c r="C130" s="11" t="s">
        <v>89</v>
      </c>
      <c r="D130" s="34" t="s">
        <v>38</v>
      </c>
      <c r="E130" s="12" t="s">
        <v>8</v>
      </c>
      <c r="F130" s="12" t="s">
        <v>8</v>
      </c>
      <c r="G130" s="12" t="s">
        <v>8</v>
      </c>
      <c r="H130" s="12" t="s">
        <v>8</v>
      </c>
      <c r="I130" s="12" t="s">
        <v>8</v>
      </c>
      <c r="J130" s="12" t="s">
        <v>8</v>
      </c>
      <c r="K130" s="12" t="s">
        <v>8</v>
      </c>
      <c r="L130" s="12" t="s">
        <v>8</v>
      </c>
      <c r="M130" s="12" t="s">
        <v>8</v>
      </c>
      <c r="N130" s="12" t="s">
        <v>8</v>
      </c>
      <c r="O130" s="12" t="s">
        <v>8</v>
      </c>
      <c r="P130" s="12" t="s">
        <v>8</v>
      </c>
      <c r="Q130" s="12" t="s">
        <v>8</v>
      </c>
      <c r="R130" s="12" t="s">
        <v>8</v>
      </c>
      <c r="S130" s="12" t="s">
        <v>8</v>
      </c>
      <c r="T130" s="12" t="s">
        <v>8</v>
      </c>
      <c r="U130" s="12" t="s">
        <v>8</v>
      </c>
      <c r="V130" s="12" t="s">
        <v>8</v>
      </c>
      <c r="W130" s="12" t="s">
        <v>8</v>
      </c>
      <c r="X130" s="12" t="s">
        <v>8</v>
      </c>
      <c r="Y130" s="12" t="s">
        <v>8</v>
      </c>
      <c r="Z130" s="13">
        <v>85790</v>
      </c>
      <c r="AA130" s="13">
        <v>462811</v>
      </c>
      <c r="AB130" s="13">
        <v>445795</v>
      </c>
      <c r="AC130" s="13">
        <v>413887</v>
      </c>
    </row>
    <row r="131" spans="1:29" ht="32.450000000000003" customHeight="1" x14ac:dyDescent="0.25">
      <c r="A131" s="54"/>
      <c r="B131" s="52"/>
      <c r="C131" s="11" t="s">
        <v>175</v>
      </c>
      <c r="D131" s="34" t="s">
        <v>38</v>
      </c>
      <c r="E131" s="12" t="s">
        <v>8</v>
      </c>
      <c r="F131" s="12" t="s">
        <v>8</v>
      </c>
      <c r="G131" s="12" t="s">
        <v>8</v>
      </c>
      <c r="H131" s="12" t="s">
        <v>8</v>
      </c>
      <c r="I131" s="12" t="s">
        <v>8</v>
      </c>
      <c r="J131" s="12" t="s">
        <v>8</v>
      </c>
      <c r="K131" s="12" t="s">
        <v>8</v>
      </c>
      <c r="L131" s="12" t="s">
        <v>8</v>
      </c>
      <c r="M131" s="12" t="s">
        <v>8</v>
      </c>
      <c r="N131" s="12" t="s">
        <v>8</v>
      </c>
      <c r="O131" s="12" t="s">
        <v>8</v>
      </c>
      <c r="P131" s="12" t="s">
        <v>8</v>
      </c>
      <c r="Q131" s="12" t="s">
        <v>8</v>
      </c>
      <c r="R131" s="12" t="s">
        <v>8</v>
      </c>
      <c r="S131" s="12" t="s">
        <v>8</v>
      </c>
      <c r="T131" s="12" t="s">
        <v>8</v>
      </c>
      <c r="U131" s="12" t="s">
        <v>8</v>
      </c>
      <c r="V131" s="12" t="s">
        <v>8</v>
      </c>
      <c r="W131" s="12" t="s">
        <v>8</v>
      </c>
      <c r="X131" s="12" t="s">
        <v>8</v>
      </c>
      <c r="Y131" s="12" t="s">
        <v>8</v>
      </c>
      <c r="Z131" s="13">
        <v>113737702</v>
      </c>
      <c r="AA131" s="13">
        <v>439510724</v>
      </c>
      <c r="AB131" s="13">
        <v>448316052</v>
      </c>
      <c r="AC131" s="13">
        <v>438937197</v>
      </c>
    </row>
    <row r="132" spans="1:29" x14ac:dyDescent="0.25">
      <c r="A132" s="54"/>
      <c r="B132" s="50">
        <v>43</v>
      </c>
      <c r="C132" s="10" t="s">
        <v>92</v>
      </c>
      <c r="D132" s="35" t="s">
        <v>7</v>
      </c>
      <c r="E132" s="8" t="s">
        <v>8</v>
      </c>
      <c r="F132" s="8" t="s">
        <v>8</v>
      </c>
      <c r="G132" s="8" t="s">
        <v>8</v>
      </c>
      <c r="H132" s="8" t="s">
        <v>8</v>
      </c>
      <c r="I132" s="8" t="s">
        <v>8</v>
      </c>
      <c r="J132" s="8" t="s">
        <v>8</v>
      </c>
      <c r="K132" s="8" t="s">
        <v>8</v>
      </c>
      <c r="L132" s="8" t="s">
        <v>8</v>
      </c>
      <c r="M132" s="8" t="s">
        <v>8</v>
      </c>
      <c r="N132" s="8" t="s">
        <v>8</v>
      </c>
      <c r="O132" s="8" t="s">
        <v>8</v>
      </c>
      <c r="P132" s="8" t="s">
        <v>8</v>
      </c>
      <c r="Q132" s="8" t="s">
        <v>8</v>
      </c>
      <c r="R132" s="8" t="s">
        <v>8</v>
      </c>
      <c r="S132" s="8" t="s">
        <v>8</v>
      </c>
      <c r="T132" s="8" t="s">
        <v>8</v>
      </c>
      <c r="U132" s="8" t="s">
        <v>8</v>
      </c>
      <c r="V132" s="8" t="s">
        <v>8</v>
      </c>
      <c r="W132" s="8" t="s">
        <v>8</v>
      </c>
      <c r="X132" s="16">
        <f t="shared" ref="X132:AC132" si="16">X133/X134</f>
        <v>1.5346493098754018E-2</v>
      </c>
      <c r="Y132" s="16">
        <f t="shared" si="16"/>
        <v>1.4942057666707515E-2</v>
      </c>
      <c r="Z132" s="16">
        <f t="shared" si="16"/>
        <v>1.4605353552042205E-2</v>
      </c>
      <c r="AA132" s="16">
        <f t="shared" si="16"/>
        <v>1.505193989305253E-2</v>
      </c>
      <c r="AB132" s="16">
        <f t="shared" si="16"/>
        <v>1.5155727682933825E-2</v>
      </c>
      <c r="AC132" s="16">
        <f t="shared" si="16"/>
        <v>1.4528798296399564E-2</v>
      </c>
    </row>
    <row r="133" spans="1:29" ht="25.9" customHeight="1" x14ac:dyDescent="0.25">
      <c r="A133" s="54"/>
      <c r="B133" s="51"/>
      <c r="C133" s="26" t="s">
        <v>91</v>
      </c>
      <c r="D133" s="34" t="s">
        <v>38</v>
      </c>
      <c r="E133" s="12" t="s">
        <v>8</v>
      </c>
      <c r="F133" s="12" t="s">
        <v>8</v>
      </c>
      <c r="G133" s="12" t="s">
        <v>8</v>
      </c>
      <c r="H133" s="12" t="s">
        <v>8</v>
      </c>
      <c r="I133" s="12" t="s">
        <v>8</v>
      </c>
      <c r="J133" s="12" t="s">
        <v>8</v>
      </c>
      <c r="K133" s="12" t="s">
        <v>8</v>
      </c>
      <c r="L133" s="12" t="s">
        <v>8</v>
      </c>
      <c r="M133" s="12" t="s">
        <v>8</v>
      </c>
      <c r="N133" s="12" t="s">
        <v>8</v>
      </c>
      <c r="O133" s="12" t="s">
        <v>8</v>
      </c>
      <c r="P133" s="12" t="s">
        <v>8</v>
      </c>
      <c r="Q133" s="12" t="s">
        <v>8</v>
      </c>
      <c r="R133" s="12" t="s">
        <v>8</v>
      </c>
      <c r="S133" s="12" t="s">
        <v>8</v>
      </c>
      <c r="T133" s="12" t="s">
        <v>8</v>
      </c>
      <c r="U133" s="12" t="s">
        <v>8</v>
      </c>
      <c r="V133" s="12" t="s">
        <v>8</v>
      </c>
      <c r="W133" s="12" t="s">
        <v>8</v>
      </c>
      <c r="X133" s="13">
        <v>6833846</v>
      </c>
      <c r="Y133" s="13">
        <v>6811228</v>
      </c>
      <c r="Z133" s="13">
        <v>6619436</v>
      </c>
      <c r="AA133" s="13">
        <v>6615489</v>
      </c>
      <c r="AB133" s="13">
        <v>6794556</v>
      </c>
      <c r="AC133" s="13">
        <v>6377230</v>
      </c>
    </row>
    <row r="134" spans="1:29" ht="25.9" customHeight="1" x14ac:dyDescent="0.25">
      <c r="A134" s="55"/>
      <c r="B134" s="52"/>
      <c r="C134" s="11" t="s">
        <v>175</v>
      </c>
      <c r="D134" s="34" t="s">
        <v>38</v>
      </c>
      <c r="E134" s="12" t="s">
        <v>8</v>
      </c>
      <c r="F134" s="12" t="s">
        <v>8</v>
      </c>
      <c r="G134" s="12" t="s">
        <v>8</v>
      </c>
      <c r="H134" s="12" t="s">
        <v>8</v>
      </c>
      <c r="I134" s="12" t="s">
        <v>8</v>
      </c>
      <c r="J134" s="12" t="s">
        <v>8</v>
      </c>
      <c r="K134" s="12" t="s">
        <v>8</v>
      </c>
      <c r="L134" s="12" t="s">
        <v>8</v>
      </c>
      <c r="M134" s="12" t="s">
        <v>8</v>
      </c>
      <c r="N134" s="12" t="s">
        <v>8</v>
      </c>
      <c r="O134" s="12" t="s">
        <v>8</v>
      </c>
      <c r="P134" s="12" t="s">
        <v>8</v>
      </c>
      <c r="Q134" s="12" t="s">
        <v>8</v>
      </c>
      <c r="R134" s="12" t="s">
        <v>8</v>
      </c>
      <c r="S134" s="12" t="s">
        <v>8</v>
      </c>
      <c r="T134" s="12" t="s">
        <v>8</v>
      </c>
      <c r="U134" s="12" t="s">
        <v>8</v>
      </c>
      <c r="V134" s="12" t="s">
        <v>8</v>
      </c>
      <c r="W134" s="12" t="s">
        <v>8</v>
      </c>
      <c r="X134" s="12">
        <v>445303429</v>
      </c>
      <c r="Y134" s="12">
        <v>455842706</v>
      </c>
      <c r="Z134" s="13">
        <v>453219840</v>
      </c>
      <c r="AA134" s="13">
        <v>439510724</v>
      </c>
      <c r="AB134" s="13">
        <v>448316052</v>
      </c>
      <c r="AC134" s="13">
        <v>438937197</v>
      </c>
    </row>
    <row r="135" spans="1:29" ht="31.15" customHeight="1" x14ac:dyDescent="0.25">
      <c r="A135" s="53" t="s">
        <v>93</v>
      </c>
      <c r="B135" s="6">
        <v>44</v>
      </c>
      <c r="C135" s="38" t="s">
        <v>138</v>
      </c>
      <c r="D135" s="35" t="s">
        <v>7</v>
      </c>
      <c r="E135" s="8" t="s">
        <v>8</v>
      </c>
      <c r="F135" s="8" t="s">
        <v>8</v>
      </c>
      <c r="G135" s="8" t="s">
        <v>8</v>
      </c>
      <c r="H135" s="8" t="s">
        <v>8</v>
      </c>
      <c r="I135" s="8" t="s">
        <v>8</v>
      </c>
      <c r="J135" s="9">
        <v>0.12</v>
      </c>
      <c r="K135" s="9" t="s">
        <v>8</v>
      </c>
      <c r="L135" s="9">
        <v>0.2</v>
      </c>
      <c r="M135" s="9" t="s">
        <v>8</v>
      </c>
      <c r="N135" s="9">
        <v>0.16</v>
      </c>
      <c r="O135" s="9">
        <v>0.20960000000000001</v>
      </c>
      <c r="P135" s="9">
        <v>0.20300000000000001</v>
      </c>
      <c r="Q135" s="8" t="s">
        <v>8</v>
      </c>
      <c r="R135" s="9">
        <v>0.18740000000000001</v>
      </c>
      <c r="S135" s="9">
        <v>0.16</v>
      </c>
      <c r="T135" s="9">
        <v>0.1234</v>
      </c>
      <c r="U135" s="9">
        <v>0.21479999999999999</v>
      </c>
      <c r="V135" s="9">
        <v>0.10299999999999999</v>
      </c>
      <c r="W135" s="8" t="s">
        <v>8</v>
      </c>
      <c r="X135" s="9">
        <v>9.5600000000000004E-2</v>
      </c>
      <c r="Y135" s="9">
        <v>8.3099999999999993E-2</v>
      </c>
      <c r="Z135" s="8" t="s">
        <v>8</v>
      </c>
      <c r="AA135" s="9">
        <v>0.06</v>
      </c>
      <c r="AB135" s="9" t="s">
        <v>8</v>
      </c>
      <c r="AC135" s="9">
        <v>0.09</v>
      </c>
    </row>
    <row r="136" spans="1:29" ht="30" x14ac:dyDescent="0.25">
      <c r="A136" s="54"/>
      <c r="B136" s="50">
        <v>45</v>
      </c>
      <c r="C136" s="10" t="s">
        <v>94</v>
      </c>
      <c r="D136" s="35" t="s">
        <v>95</v>
      </c>
      <c r="E136" s="18">
        <f>E137/E138*100000</f>
        <v>18.513375914097935</v>
      </c>
      <c r="F136" s="18">
        <f t="shared" ref="F136:AB136" si="17">F137/F138*100000</f>
        <v>23.715118807321808</v>
      </c>
      <c r="G136" s="18">
        <f t="shared" si="17"/>
        <v>27.058150469834583</v>
      </c>
      <c r="H136" s="18">
        <f t="shared" si="17"/>
        <v>21.814624602592321</v>
      </c>
      <c r="I136" s="18">
        <f t="shared" si="17"/>
        <v>24.748158259600384</v>
      </c>
      <c r="J136" s="18">
        <f t="shared" si="17"/>
        <v>19.986888983351111</v>
      </c>
      <c r="K136" s="18">
        <f t="shared" si="17"/>
        <v>18.15832829593808</v>
      </c>
      <c r="L136" s="18">
        <f t="shared" si="17"/>
        <v>14.452867175796767</v>
      </c>
      <c r="M136" s="18">
        <f t="shared" si="17"/>
        <v>18.3252498100859</v>
      </c>
      <c r="N136" s="18">
        <f t="shared" si="17"/>
        <v>13.301999733960004</v>
      </c>
      <c r="O136" s="18">
        <f t="shared" si="17"/>
        <v>13.945105865488609</v>
      </c>
      <c r="P136" s="18">
        <f t="shared" si="17"/>
        <v>6.784949493711447</v>
      </c>
      <c r="Q136" s="18">
        <f t="shared" si="17"/>
        <v>10.321743489928927</v>
      </c>
      <c r="R136" s="18">
        <f t="shared" si="17"/>
        <v>9.231826914731954</v>
      </c>
      <c r="S136" s="18">
        <f t="shared" si="17"/>
        <v>7.4515993363445663</v>
      </c>
      <c r="T136" s="18">
        <f t="shared" si="17"/>
        <v>8.750291676389212</v>
      </c>
      <c r="U136" s="18">
        <f t="shared" si="17"/>
        <v>9.4076223291366503</v>
      </c>
      <c r="V136" s="18">
        <f t="shared" si="17"/>
        <v>11.213147559271547</v>
      </c>
      <c r="W136" s="18">
        <f t="shared" si="17"/>
        <v>11.74255907057645</v>
      </c>
      <c r="X136" s="18">
        <f t="shared" si="17"/>
        <v>11.03087761578106</v>
      </c>
      <c r="Y136" s="18">
        <f t="shared" si="17"/>
        <v>9.0960916148287243</v>
      </c>
      <c r="Z136" s="18">
        <f t="shared" si="17"/>
        <v>7.4714550763111047</v>
      </c>
      <c r="AA136" s="18">
        <f t="shared" si="17"/>
        <v>6.8571474669898933</v>
      </c>
      <c r="AB136" s="18">
        <f t="shared" si="17"/>
        <v>7.1052691793092952</v>
      </c>
      <c r="AC136" s="48"/>
    </row>
    <row r="137" spans="1:29" x14ac:dyDescent="0.25">
      <c r="A137" s="54"/>
      <c r="B137" s="51"/>
      <c r="C137" s="11" t="s">
        <v>177</v>
      </c>
      <c r="D137" s="34" t="s">
        <v>102</v>
      </c>
      <c r="E137" s="15">
        <v>374</v>
      </c>
      <c r="F137" s="15">
        <v>481</v>
      </c>
      <c r="G137" s="15">
        <v>551</v>
      </c>
      <c r="H137" s="15">
        <v>446</v>
      </c>
      <c r="I137" s="15">
        <v>508</v>
      </c>
      <c r="J137" s="15">
        <v>418</v>
      </c>
      <c r="K137" s="15">
        <v>383</v>
      </c>
      <c r="L137" s="15">
        <v>307</v>
      </c>
      <c r="M137" s="15">
        <v>392</v>
      </c>
      <c r="N137" s="15">
        <v>297</v>
      </c>
      <c r="O137" s="15">
        <v>315</v>
      </c>
      <c r="P137" s="15">
        <v>155</v>
      </c>
      <c r="Q137" s="15">
        <v>238</v>
      </c>
      <c r="R137" s="15">
        <v>217</v>
      </c>
      <c r="S137" s="15">
        <v>177</v>
      </c>
      <c r="T137" s="15">
        <v>210</v>
      </c>
      <c r="U137" s="15">
        <v>227</v>
      </c>
      <c r="V137" s="15">
        <v>273</v>
      </c>
      <c r="W137" s="15">
        <v>288</v>
      </c>
      <c r="X137" s="15">
        <v>262</v>
      </c>
      <c r="Y137" s="15">
        <v>217</v>
      </c>
      <c r="Z137" s="15">
        <v>179</v>
      </c>
      <c r="AA137" s="15">
        <v>170</v>
      </c>
      <c r="AB137" s="15">
        <v>177</v>
      </c>
      <c r="AC137" s="48"/>
    </row>
    <row r="138" spans="1:29" x14ac:dyDescent="0.25">
      <c r="A138" s="54"/>
      <c r="B138" s="52"/>
      <c r="C138" s="11" t="s">
        <v>20</v>
      </c>
      <c r="D138" s="34" t="s">
        <v>21</v>
      </c>
      <c r="E138" s="13">
        <v>2020161</v>
      </c>
      <c r="F138" s="13">
        <v>2028242</v>
      </c>
      <c r="G138" s="13">
        <v>2036355</v>
      </c>
      <c r="H138" s="13">
        <v>2044500</v>
      </c>
      <c r="I138" s="13">
        <v>2052678</v>
      </c>
      <c r="J138" s="13">
        <v>2091371</v>
      </c>
      <c r="K138" s="13">
        <v>2109225</v>
      </c>
      <c r="L138" s="13">
        <v>2124146</v>
      </c>
      <c r="M138" s="13">
        <v>2139125</v>
      </c>
      <c r="N138" s="13">
        <v>2232747</v>
      </c>
      <c r="O138" s="13">
        <v>2258857</v>
      </c>
      <c r="P138" s="13">
        <v>2284468</v>
      </c>
      <c r="Q138" s="13">
        <v>2305812</v>
      </c>
      <c r="R138" s="13">
        <v>2350564</v>
      </c>
      <c r="S138" s="13">
        <v>2375329</v>
      </c>
      <c r="T138" s="13">
        <v>2399920</v>
      </c>
      <c r="U138" s="13">
        <v>2412937</v>
      </c>
      <c r="V138" s="13">
        <v>2434642</v>
      </c>
      <c r="W138" s="13">
        <v>2452617</v>
      </c>
      <c r="X138" s="13">
        <v>2375151</v>
      </c>
      <c r="Y138" s="13">
        <v>2385640</v>
      </c>
      <c r="Z138" s="13">
        <v>2395785</v>
      </c>
      <c r="AA138" s="13">
        <v>2479165</v>
      </c>
      <c r="AB138" s="13">
        <v>2491109</v>
      </c>
      <c r="AC138" s="13">
        <v>2502557</v>
      </c>
    </row>
    <row r="139" spans="1:29" ht="45" x14ac:dyDescent="0.25">
      <c r="A139" s="54"/>
      <c r="B139" s="50">
        <v>46</v>
      </c>
      <c r="C139" s="10" t="s">
        <v>96</v>
      </c>
      <c r="D139" s="35" t="s">
        <v>97</v>
      </c>
      <c r="E139" s="18">
        <f>E140/E141*100000</f>
        <v>514.95895624160642</v>
      </c>
      <c r="F139" s="18">
        <f t="shared" ref="F139:AB139" si="18">F140/F141*100000</f>
        <v>456.99674890866083</v>
      </c>
      <c r="G139" s="18">
        <f t="shared" si="18"/>
        <v>574.11404200151742</v>
      </c>
      <c r="H139" s="18">
        <f t="shared" si="18"/>
        <v>606.11396429444846</v>
      </c>
      <c r="I139" s="18">
        <f t="shared" si="18"/>
        <v>584.94318154138159</v>
      </c>
      <c r="J139" s="18">
        <f t="shared" si="18"/>
        <v>604.62729950831294</v>
      </c>
      <c r="K139" s="18">
        <f t="shared" si="18"/>
        <v>628.90398132015309</v>
      </c>
      <c r="L139" s="18">
        <f t="shared" si="18"/>
        <v>616.15350357272996</v>
      </c>
      <c r="M139" s="18">
        <f t="shared" si="18"/>
        <v>619.69263133290474</v>
      </c>
      <c r="N139" s="18">
        <f t="shared" si="18"/>
        <v>584.43701861428997</v>
      </c>
      <c r="O139" s="18">
        <f t="shared" si="18"/>
        <v>565.68432618797908</v>
      </c>
      <c r="P139" s="18">
        <f t="shared" si="18"/>
        <v>510.27197579480213</v>
      </c>
      <c r="Q139" s="18">
        <f t="shared" si="18"/>
        <v>634.48364393974873</v>
      </c>
      <c r="R139" s="18">
        <f t="shared" si="18"/>
        <v>679.4964953092109</v>
      </c>
      <c r="S139" s="18">
        <f t="shared" si="18"/>
        <v>708.57552785319422</v>
      </c>
      <c r="T139" s="18">
        <f t="shared" si="18"/>
        <v>725.85752858428611</v>
      </c>
      <c r="U139" s="18">
        <f t="shared" si="18"/>
        <v>790.82048142989242</v>
      </c>
      <c r="V139" s="18">
        <f t="shared" si="18"/>
        <v>808.12702647863625</v>
      </c>
      <c r="W139" s="18">
        <f t="shared" si="18"/>
        <v>839.34833689891241</v>
      </c>
      <c r="X139" s="18">
        <f t="shared" si="18"/>
        <v>878.89148942530403</v>
      </c>
      <c r="Y139" s="18">
        <f t="shared" si="18"/>
        <v>842.96037960463445</v>
      </c>
      <c r="Z139" s="18">
        <f t="shared" si="18"/>
        <v>781.33054510317083</v>
      </c>
      <c r="AA139" s="18">
        <f t="shared" si="18"/>
        <v>706.64921455409387</v>
      </c>
      <c r="AB139" s="18">
        <f t="shared" si="18"/>
        <v>734.61257616587636</v>
      </c>
      <c r="AC139" s="48"/>
    </row>
    <row r="140" spans="1:29" x14ac:dyDescent="0.25">
      <c r="A140" s="54"/>
      <c r="B140" s="51"/>
      <c r="C140" s="11" t="s">
        <v>178</v>
      </c>
      <c r="D140" s="34" t="s">
        <v>102</v>
      </c>
      <c r="E140" s="13">
        <v>10403</v>
      </c>
      <c r="F140" s="13">
        <v>9269</v>
      </c>
      <c r="G140" s="13">
        <v>11691</v>
      </c>
      <c r="H140" s="13">
        <v>12392</v>
      </c>
      <c r="I140" s="13">
        <v>12007</v>
      </c>
      <c r="J140" s="13">
        <v>12645</v>
      </c>
      <c r="K140" s="13">
        <v>13265</v>
      </c>
      <c r="L140" s="13">
        <v>13088</v>
      </c>
      <c r="M140" s="13">
        <v>13256</v>
      </c>
      <c r="N140" s="13">
        <v>13049</v>
      </c>
      <c r="O140" s="13">
        <v>12778</v>
      </c>
      <c r="P140" s="13">
        <v>11657</v>
      </c>
      <c r="Q140" s="13">
        <v>14630</v>
      </c>
      <c r="R140" s="13">
        <v>15972</v>
      </c>
      <c r="S140" s="13">
        <v>16831</v>
      </c>
      <c r="T140" s="13">
        <v>17420</v>
      </c>
      <c r="U140" s="13">
        <v>19082</v>
      </c>
      <c r="V140" s="13">
        <v>19675</v>
      </c>
      <c r="W140" s="13">
        <v>20586</v>
      </c>
      <c r="X140" s="13">
        <v>20875</v>
      </c>
      <c r="Y140" s="13">
        <v>20110</v>
      </c>
      <c r="Z140" s="13">
        <v>18719</v>
      </c>
      <c r="AA140" s="13">
        <v>17519</v>
      </c>
      <c r="AB140" s="13">
        <v>18300</v>
      </c>
      <c r="AC140" s="48"/>
    </row>
    <row r="141" spans="1:29" x14ac:dyDescent="0.25">
      <c r="A141" s="54"/>
      <c r="B141" s="52"/>
      <c r="C141" s="11" t="s">
        <v>20</v>
      </c>
      <c r="D141" s="34" t="s">
        <v>21</v>
      </c>
      <c r="E141" s="13">
        <v>2020161</v>
      </c>
      <c r="F141" s="13">
        <v>2028242</v>
      </c>
      <c r="G141" s="13">
        <v>2036355</v>
      </c>
      <c r="H141" s="13">
        <v>2044500</v>
      </c>
      <c r="I141" s="13">
        <v>2052678</v>
      </c>
      <c r="J141" s="13">
        <v>2091371</v>
      </c>
      <c r="K141" s="13">
        <v>2109225</v>
      </c>
      <c r="L141" s="13">
        <v>2124146</v>
      </c>
      <c r="M141" s="13">
        <v>2139125</v>
      </c>
      <c r="N141" s="13">
        <v>2232747</v>
      </c>
      <c r="O141" s="13">
        <v>2258857</v>
      </c>
      <c r="P141" s="13">
        <v>2284468</v>
      </c>
      <c r="Q141" s="13">
        <v>2305812</v>
      </c>
      <c r="R141" s="13">
        <v>2350564</v>
      </c>
      <c r="S141" s="13">
        <v>2375329</v>
      </c>
      <c r="T141" s="13">
        <v>2399920</v>
      </c>
      <c r="U141" s="13">
        <v>2412937</v>
      </c>
      <c r="V141" s="13">
        <v>2434642</v>
      </c>
      <c r="W141" s="13">
        <v>2452617</v>
      </c>
      <c r="X141" s="13">
        <v>2375151</v>
      </c>
      <c r="Y141" s="13">
        <v>2385640</v>
      </c>
      <c r="Z141" s="13">
        <v>2395785</v>
      </c>
      <c r="AA141" s="13">
        <v>2479165</v>
      </c>
      <c r="AB141" s="13">
        <v>2491109</v>
      </c>
      <c r="AC141" s="13">
        <v>2502557</v>
      </c>
    </row>
    <row r="142" spans="1:29" ht="45" x14ac:dyDescent="0.25">
      <c r="A142" s="54"/>
      <c r="B142" s="50">
        <v>47</v>
      </c>
      <c r="C142" s="10" t="s">
        <v>98</v>
      </c>
      <c r="D142" s="35" t="s">
        <v>99</v>
      </c>
      <c r="E142" s="18">
        <f t="shared" ref="E142:AA142" si="19">E143/E144*100000</f>
        <v>226.9621084656124</v>
      </c>
      <c r="F142" s="18">
        <f t="shared" si="19"/>
        <v>208.01265332243392</v>
      </c>
      <c r="G142" s="18">
        <f t="shared" si="19"/>
        <v>252.06803332424849</v>
      </c>
      <c r="H142" s="18">
        <f t="shared" si="19"/>
        <v>251.69968207385671</v>
      </c>
      <c r="I142" s="18">
        <f t="shared" si="19"/>
        <v>236.91002680400922</v>
      </c>
      <c r="J142" s="18">
        <f t="shared" si="19"/>
        <v>231.57058216834795</v>
      </c>
      <c r="K142" s="18">
        <f t="shared" si="19"/>
        <v>214.15448802285198</v>
      </c>
      <c r="L142" s="18">
        <f t="shared" si="19"/>
        <v>214.25080950179506</v>
      </c>
      <c r="M142" s="18">
        <f t="shared" si="19"/>
        <v>209.80541109098345</v>
      </c>
      <c r="N142" s="18">
        <f t="shared" si="19"/>
        <v>185.78011749651887</v>
      </c>
      <c r="O142" s="18">
        <f t="shared" si="19"/>
        <v>165.2605720503777</v>
      </c>
      <c r="P142" s="18">
        <f t="shared" si="19"/>
        <v>143.05299964805809</v>
      </c>
      <c r="Q142" s="18">
        <f t="shared" si="19"/>
        <v>152.65771884264632</v>
      </c>
      <c r="R142" s="18">
        <f t="shared" si="19"/>
        <v>152.34641558366417</v>
      </c>
      <c r="S142" s="18">
        <f t="shared" si="19"/>
        <v>149.53717990223672</v>
      </c>
      <c r="T142" s="18">
        <f t="shared" si="19"/>
        <v>138.96296543218108</v>
      </c>
      <c r="U142" s="18">
        <f t="shared" si="19"/>
        <v>129.59310582912028</v>
      </c>
      <c r="V142" s="18">
        <f t="shared" si="19"/>
        <v>126.79482240099365</v>
      </c>
      <c r="W142" s="18">
        <f t="shared" si="19"/>
        <v>125.41705451768458</v>
      </c>
      <c r="X142" s="18">
        <f t="shared" si="19"/>
        <v>131.19165897241902</v>
      </c>
      <c r="Y142" s="18">
        <f t="shared" si="19"/>
        <v>119.46479770627589</v>
      </c>
      <c r="Z142" s="18">
        <f t="shared" si="19"/>
        <v>106.81258961050344</v>
      </c>
      <c r="AA142" s="18">
        <f t="shared" si="19"/>
        <v>91.522750603529815</v>
      </c>
      <c r="AB142" s="18">
        <f>AB143/AB144*100000</f>
        <v>90.722646018299486</v>
      </c>
      <c r="AC142" s="48"/>
    </row>
    <row r="143" spans="1:29" x14ac:dyDescent="0.25">
      <c r="A143" s="54"/>
      <c r="B143" s="51"/>
      <c r="C143" s="11" t="s">
        <v>179</v>
      </c>
      <c r="D143" s="34" t="s">
        <v>100</v>
      </c>
      <c r="E143" s="13">
        <v>4585</v>
      </c>
      <c r="F143" s="13">
        <v>4219</v>
      </c>
      <c r="G143" s="13">
        <v>5133</v>
      </c>
      <c r="H143" s="13">
        <v>5146</v>
      </c>
      <c r="I143" s="13">
        <v>4863</v>
      </c>
      <c r="J143" s="13">
        <v>4843</v>
      </c>
      <c r="K143" s="13">
        <v>4517</v>
      </c>
      <c r="L143" s="13">
        <v>4551</v>
      </c>
      <c r="M143" s="13">
        <v>4488</v>
      </c>
      <c r="N143" s="13">
        <v>4148</v>
      </c>
      <c r="O143" s="13">
        <v>3733</v>
      </c>
      <c r="P143" s="13">
        <v>3268</v>
      </c>
      <c r="Q143" s="13">
        <v>3520</v>
      </c>
      <c r="R143" s="13">
        <v>3581</v>
      </c>
      <c r="S143" s="13">
        <v>3552</v>
      </c>
      <c r="T143" s="13">
        <v>3335</v>
      </c>
      <c r="U143" s="13">
        <v>3127</v>
      </c>
      <c r="V143" s="13">
        <v>3087</v>
      </c>
      <c r="W143" s="13">
        <v>3076</v>
      </c>
      <c r="X143" s="13">
        <v>3116</v>
      </c>
      <c r="Y143" s="13">
        <v>2850</v>
      </c>
      <c r="Z143" s="13">
        <v>2559</v>
      </c>
      <c r="AA143" s="13">
        <v>2269</v>
      </c>
      <c r="AB143" s="13">
        <v>2260</v>
      </c>
      <c r="AC143" s="48"/>
    </row>
    <row r="144" spans="1:29" x14ac:dyDescent="0.25">
      <c r="A144" s="54"/>
      <c r="B144" s="52"/>
      <c r="C144" s="11" t="s">
        <v>20</v>
      </c>
      <c r="D144" s="34" t="s">
        <v>21</v>
      </c>
      <c r="E144" s="13">
        <v>2020161</v>
      </c>
      <c r="F144" s="13">
        <v>2028242</v>
      </c>
      <c r="G144" s="13">
        <v>2036355</v>
      </c>
      <c r="H144" s="13">
        <v>2044500</v>
      </c>
      <c r="I144" s="13">
        <v>2052678</v>
      </c>
      <c r="J144" s="13">
        <v>2091371</v>
      </c>
      <c r="K144" s="13">
        <v>2109225</v>
      </c>
      <c r="L144" s="13">
        <v>2124146</v>
      </c>
      <c r="M144" s="13">
        <v>2139125</v>
      </c>
      <c r="N144" s="13">
        <v>2232747</v>
      </c>
      <c r="O144" s="13">
        <v>2258857</v>
      </c>
      <c r="P144" s="13">
        <v>2284468</v>
      </c>
      <c r="Q144" s="13">
        <v>2305812</v>
      </c>
      <c r="R144" s="13">
        <v>2350564</v>
      </c>
      <c r="S144" s="13">
        <v>2375329</v>
      </c>
      <c r="T144" s="13">
        <v>2399920</v>
      </c>
      <c r="U144" s="13">
        <v>2412937</v>
      </c>
      <c r="V144" s="13">
        <v>2434642</v>
      </c>
      <c r="W144" s="13">
        <v>2452617</v>
      </c>
      <c r="X144" s="13">
        <v>2375151</v>
      </c>
      <c r="Y144" s="13">
        <v>2385640</v>
      </c>
      <c r="Z144" s="13">
        <v>2395785</v>
      </c>
      <c r="AA144" s="13">
        <v>2479165</v>
      </c>
      <c r="AB144" s="13">
        <v>2491109</v>
      </c>
      <c r="AC144" s="13">
        <v>2502557</v>
      </c>
    </row>
    <row r="145" spans="1:29" ht="30" x14ac:dyDescent="0.25">
      <c r="A145" s="54"/>
      <c r="B145" s="50">
        <v>48</v>
      </c>
      <c r="C145" s="10" t="s">
        <v>101</v>
      </c>
      <c r="D145" s="35" t="s">
        <v>7</v>
      </c>
      <c r="E145" s="8" t="s">
        <v>8</v>
      </c>
      <c r="F145" s="8" t="s">
        <v>8</v>
      </c>
      <c r="G145" s="8" t="s">
        <v>8</v>
      </c>
      <c r="H145" s="8" t="s">
        <v>8</v>
      </c>
      <c r="I145" s="8" t="s">
        <v>8</v>
      </c>
      <c r="J145" s="8" t="s">
        <v>8</v>
      </c>
      <c r="K145" s="8" t="s">
        <v>8</v>
      </c>
      <c r="L145" s="8" t="s">
        <v>8</v>
      </c>
      <c r="M145" s="8" t="s">
        <v>8</v>
      </c>
      <c r="N145" s="8" t="s">
        <v>8</v>
      </c>
      <c r="O145" s="8" t="s">
        <v>8</v>
      </c>
      <c r="P145" s="8" t="s">
        <v>8</v>
      </c>
      <c r="Q145" s="8" t="s">
        <v>8</v>
      </c>
      <c r="R145" s="9">
        <f>R146/R147</f>
        <v>0.47465437788018433</v>
      </c>
      <c r="S145" s="9">
        <f t="shared" ref="S145:AB145" si="20">S146/S147</f>
        <v>0.3672316384180791</v>
      </c>
      <c r="T145" s="9">
        <f t="shared" si="20"/>
        <v>0.41428571428571431</v>
      </c>
      <c r="U145" s="9">
        <f t="shared" si="20"/>
        <v>0.40969162995594716</v>
      </c>
      <c r="V145" s="9">
        <f t="shared" si="20"/>
        <v>0.38095238095238093</v>
      </c>
      <c r="W145" s="9">
        <f t="shared" si="20"/>
        <v>0.42708333333333331</v>
      </c>
      <c r="X145" s="9">
        <f t="shared" si="20"/>
        <v>0.40076335877862596</v>
      </c>
      <c r="Y145" s="9">
        <f t="shared" si="20"/>
        <v>0.35023041474654376</v>
      </c>
      <c r="Z145" s="9">
        <f t="shared" si="20"/>
        <v>0.43016759776536312</v>
      </c>
      <c r="AA145" s="9">
        <f t="shared" si="20"/>
        <v>0.35294117647058826</v>
      </c>
      <c r="AB145" s="9">
        <f t="shared" si="20"/>
        <v>0.35028248587570621</v>
      </c>
      <c r="AC145" s="48"/>
    </row>
    <row r="146" spans="1:29" x14ac:dyDescent="0.25">
      <c r="A146" s="54"/>
      <c r="B146" s="51"/>
      <c r="C146" s="11" t="s">
        <v>180</v>
      </c>
      <c r="D146" s="34" t="s">
        <v>100</v>
      </c>
      <c r="E146" s="12" t="s">
        <v>8</v>
      </c>
      <c r="F146" s="12" t="s">
        <v>8</v>
      </c>
      <c r="G146" s="12" t="s">
        <v>8</v>
      </c>
      <c r="H146" s="12" t="s">
        <v>8</v>
      </c>
      <c r="I146" s="12" t="s">
        <v>8</v>
      </c>
      <c r="J146" s="12" t="s">
        <v>8</v>
      </c>
      <c r="K146" s="12" t="s">
        <v>8</v>
      </c>
      <c r="L146" s="12" t="s">
        <v>8</v>
      </c>
      <c r="M146" s="12" t="s">
        <v>8</v>
      </c>
      <c r="N146" s="12" t="s">
        <v>8</v>
      </c>
      <c r="O146" s="12" t="s">
        <v>8</v>
      </c>
      <c r="P146" s="12" t="s">
        <v>8</v>
      </c>
      <c r="Q146" s="12" t="s">
        <v>8</v>
      </c>
      <c r="R146" s="15">
        <v>103</v>
      </c>
      <c r="S146" s="15">
        <v>65</v>
      </c>
      <c r="T146" s="15">
        <v>87</v>
      </c>
      <c r="U146" s="15">
        <v>93</v>
      </c>
      <c r="V146" s="15">
        <v>104</v>
      </c>
      <c r="W146" s="15">
        <v>123</v>
      </c>
      <c r="X146" s="15">
        <v>105</v>
      </c>
      <c r="Y146" s="15">
        <v>76</v>
      </c>
      <c r="Z146" s="15">
        <v>77</v>
      </c>
      <c r="AA146" s="15">
        <v>60</v>
      </c>
      <c r="AB146" s="15">
        <v>62</v>
      </c>
      <c r="AC146" s="48"/>
    </row>
    <row r="147" spans="1:29" x14ac:dyDescent="0.25">
      <c r="A147" s="54"/>
      <c r="B147" s="52"/>
      <c r="C147" s="11" t="s">
        <v>177</v>
      </c>
      <c r="D147" s="34" t="s">
        <v>102</v>
      </c>
      <c r="E147" s="15">
        <v>374</v>
      </c>
      <c r="F147" s="15">
        <v>481</v>
      </c>
      <c r="G147" s="15">
        <v>551</v>
      </c>
      <c r="H147" s="15">
        <v>446</v>
      </c>
      <c r="I147" s="15">
        <v>508</v>
      </c>
      <c r="J147" s="15">
        <v>418</v>
      </c>
      <c r="K147" s="15">
        <v>383</v>
      </c>
      <c r="L147" s="15">
        <v>307</v>
      </c>
      <c r="M147" s="15">
        <v>392</v>
      </c>
      <c r="N147" s="15">
        <v>297</v>
      </c>
      <c r="O147" s="15">
        <v>315</v>
      </c>
      <c r="P147" s="15">
        <v>155</v>
      </c>
      <c r="Q147" s="15">
        <v>238</v>
      </c>
      <c r="R147" s="15">
        <v>217</v>
      </c>
      <c r="S147" s="15">
        <v>177</v>
      </c>
      <c r="T147" s="15">
        <v>210</v>
      </c>
      <c r="U147" s="15">
        <v>227</v>
      </c>
      <c r="V147" s="15">
        <v>273</v>
      </c>
      <c r="W147" s="15">
        <v>288</v>
      </c>
      <c r="X147" s="15">
        <v>262</v>
      </c>
      <c r="Y147" s="15">
        <v>217</v>
      </c>
      <c r="Z147" s="15">
        <v>179</v>
      </c>
      <c r="AA147" s="15">
        <v>170</v>
      </c>
      <c r="AB147" s="15">
        <v>177</v>
      </c>
      <c r="AC147" s="48"/>
    </row>
    <row r="148" spans="1:29" ht="30" x14ac:dyDescent="0.25">
      <c r="A148" s="54"/>
      <c r="B148" s="50">
        <v>49</v>
      </c>
      <c r="C148" s="10" t="s">
        <v>103</v>
      </c>
      <c r="D148" s="35" t="s">
        <v>95</v>
      </c>
      <c r="E148" s="8" t="s">
        <v>8</v>
      </c>
      <c r="F148" s="8" t="s">
        <v>8</v>
      </c>
      <c r="G148" s="8" t="s">
        <v>8</v>
      </c>
      <c r="H148" s="8" t="s">
        <v>8</v>
      </c>
      <c r="I148" s="8" t="s">
        <v>8</v>
      </c>
      <c r="J148" s="8" t="s">
        <v>8</v>
      </c>
      <c r="K148" s="8" t="s">
        <v>8</v>
      </c>
      <c r="L148" s="8" t="s">
        <v>8</v>
      </c>
      <c r="M148" s="8" t="s">
        <v>8</v>
      </c>
      <c r="N148" s="8" t="s">
        <v>8</v>
      </c>
      <c r="O148" s="8" t="s">
        <v>8</v>
      </c>
      <c r="P148" s="8" t="s">
        <v>8</v>
      </c>
      <c r="Q148" s="8" t="s">
        <v>8</v>
      </c>
      <c r="R148" s="20">
        <f>R149/R150*100000</f>
        <v>0.72323067995595947</v>
      </c>
      <c r="S148" s="20">
        <f t="shared" ref="S148:AB148" si="21">S149/S150*100000</f>
        <v>0.37889488150904566</v>
      </c>
      <c r="T148" s="20">
        <f t="shared" si="21"/>
        <v>0.33334444481482717</v>
      </c>
      <c r="U148" s="20">
        <f t="shared" si="21"/>
        <v>0.41443270172408153</v>
      </c>
      <c r="V148" s="20">
        <f t="shared" si="21"/>
        <v>0.41073800583412268</v>
      </c>
      <c r="W148" s="20">
        <f t="shared" si="21"/>
        <v>0.36695497095551405</v>
      </c>
      <c r="X148" s="20">
        <f t="shared" si="21"/>
        <v>0.12630775895932511</v>
      </c>
      <c r="Y148" s="20">
        <f t="shared" si="21"/>
        <v>0.33533978303516038</v>
      </c>
      <c r="Z148" s="20">
        <f t="shared" si="21"/>
        <v>0.20869986246679065</v>
      </c>
      <c r="AA148" s="20">
        <f t="shared" si="21"/>
        <v>0.24201696942317272</v>
      </c>
      <c r="AB148" s="20">
        <f t="shared" si="21"/>
        <v>0.12042829117473382</v>
      </c>
      <c r="AC148" s="48"/>
    </row>
    <row r="149" spans="1:29" x14ac:dyDescent="0.25">
      <c r="A149" s="54"/>
      <c r="B149" s="51"/>
      <c r="C149" s="11" t="s">
        <v>181</v>
      </c>
      <c r="D149" s="34" t="s">
        <v>102</v>
      </c>
      <c r="E149" s="12" t="s">
        <v>8</v>
      </c>
      <c r="F149" s="12" t="s">
        <v>8</v>
      </c>
      <c r="G149" s="12" t="s">
        <v>8</v>
      </c>
      <c r="H149" s="12" t="s">
        <v>8</v>
      </c>
      <c r="I149" s="12" t="s">
        <v>8</v>
      </c>
      <c r="J149" s="12" t="s">
        <v>8</v>
      </c>
      <c r="K149" s="12" t="s">
        <v>8</v>
      </c>
      <c r="L149" s="12" t="s">
        <v>8</v>
      </c>
      <c r="M149" s="12" t="s">
        <v>8</v>
      </c>
      <c r="N149" s="12" t="s">
        <v>8</v>
      </c>
      <c r="O149" s="12" t="s">
        <v>8</v>
      </c>
      <c r="P149" s="12" t="s">
        <v>8</v>
      </c>
      <c r="Q149" s="12" t="s">
        <v>8</v>
      </c>
      <c r="R149" s="13">
        <v>17</v>
      </c>
      <c r="S149" s="13">
        <v>9</v>
      </c>
      <c r="T149" s="13">
        <v>8</v>
      </c>
      <c r="U149" s="13">
        <v>10</v>
      </c>
      <c r="V149" s="13">
        <v>10</v>
      </c>
      <c r="W149" s="13">
        <v>9</v>
      </c>
      <c r="X149" s="13">
        <v>3</v>
      </c>
      <c r="Y149" s="13">
        <v>8</v>
      </c>
      <c r="Z149" s="13">
        <v>5</v>
      </c>
      <c r="AA149" s="13">
        <v>6</v>
      </c>
      <c r="AB149" s="13">
        <v>3</v>
      </c>
      <c r="AC149" s="48"/>
    </row>
    <row r="150" spans="1:29" x14ac:dyDescent="0.25">
      <c r="A150" s="54"/>
      <c r="B150" s="52"/>
      <c r="C150" s="11" t="s">
        <v>20</v>
      </c>
      <c r="D150" s="34" t="s">
        <v>21</v>
      </c>
      <c r="E150" s="13">
        <v>2020161</v>
      </c>
      <c r="F150" s="13">
        <v>2028242</v>
      </c>
      <c r="G150" s="13">
        <v>2036355</v>
      </c>
      <c r="H150" s="13">
        <v>2044500</v>
      </c>
      <c r="I150" s="13">
        <v>2052678</v>
      </c>
      <c r="J150" s="13">
        <v>2091371</v>
      </c>
      <c r="K150" s="13">
        <v>2109225</v>
      </c>
      <c r="L150" s="13">
        <v>2124146</v>
      </c>
      <c r="M150" s="13">
        <v>2139125</v>
      </c>
      <c r="N150" s="13">
        <v>2232747</v>
      </c>
      <c r="O150" s="13">
        <v>2258857</v>
      </c>
      <c r="P150" s="13">
        <v>2284468</v>
      </c>
      <c r="Q150" s="13">
        <v>2305812</v>
      </c>
      <c r="R150" s="13">
        <v>2350564</v>
      </c>
      <c r="S150" s="13">
        <v>2375329</v>
      </c>
      <c r="T150" s="13">
        <v>2399920</v>
      </c>
      <c r="U150" s="13">
        <v>2412937</v>
      </c>
      <c r="V150" s="13">
        <v>2434642</v>
      </c>
      <c r="W150" s="13">
        <v>2452617</v>
      </c>
      <c r="X150" s="13">
        <v>2375151</v>
      </c>
      <c r="Y150" s="13">
        <v>2385640</v>
      </c>
      <c r="Z150" s="13">
        <v>2395785</v>
      </c>
      <c r="AA150" s="13">
        <v>2479165</v>
      </c>
      <c r="AB150" s="13">
        <v>2491109</v>
      </c>
      <c r="AC150" s="13">
        <v>2502557</v>
      </c>
    </row>
    <row r="151" spans="1:29" ht="30" x14ac:dyDescent="0.25">
      <c r="A151" s="54"/>
      <c r="B151" s="50">
        <v>50</v>
      </c>
      <c r="C151" s="10" t="s">
        <v>105</v>
      </c>
      <c r="D151" s="35" t="s">
        <v>95</v>
      </c>
      <c r="E151" s="8" t="s">
        <v>8</v>
      </c>
      <c r="F151" s="8" t="s">
        <v>8</v>
      </c>
      <c r="G151" s="8" t="s">
        <v>8</v>
      </c>
      <c r="H151" s="8" t="s">
        <v>8</v>
      </c>
      <c r="I151" s="8" t="s">
        <v>8</v>
      </c>
      <c r="J151" s="8" t="s">
        <v>8</v>
      </c>
      <c r="K151" s="8" t="s">
        <v>8</v>
      </c>
      <c r="L151" s="8" t="s">
        <v>8</v>
      </c>
      <c r="M151" s="8" t="s">
        <v>8</v>
      </c>
      <c r="N151" s="8" t="s">
        <v>8</v>
      </c>
      <c r="O151" s="8" t="s">
        <v>8</v>
      </c>
      <c r="P151" s="8" t="s">
        <v>8</v>
      </c>
      <c r="Q151" s="8" t="s">
        <v>8</v>
      </c>
      <c r="R151" s="20">
        <f>R152/R153*100000</f>
        <v>1.8293481904768389</v>
      </c>
      <c r="S151" s="20">
        <f t="shared" ref="S151:AB151" si="22">S152/S153*100000</f>
        <v>2.1470709952179257</v>
      </c>
      <c r="T151" s="20">
        <f t="shared" si="22"/>
        <v>1.8750625020834026</v>
      </c>
      <c r="U151" s="20">
        <f t="shared" si="22"/>
        <v>2.7352558313789377</v>
      </c>
      <c r="V151" s="20">
        <f t="shared" si="22"/>
        <v>3.9430848560075775</v>
      </c>
      <c r="W151" s="20">
        <f t="shared" si="22"/>
        <v>3.017185316745338</v>
      </c>
      <c r="X151" s="20">
        <f t="shared" si="22"/>
        <v>3.2840017329424529</v>
      </c>
      <c r="Y151" s="20">
        <f t="shared" si="22"/>
        <v>2.682718264281283</v>
      </c>
      <c r="Z151" s="20">
        <f t="shared" si="22"/>
        <v>2.0869986246679062</v>
      </c>
      <c r="AA151" s="20">
        <f t="shared" si="22"/>
        <v>2.2184888863790833</v>
      </c>
      <c r="AB151" s="20">
        <f t="shared" si="22"/>
        <v>2.5289941146694104</v>
      </c>
      <c r="AC151" s="48"/>
    </row>
    <row r="152" spans="1:29" x14ac:dyDescent="0.25">
      <c r="A152" s="54"/>
      <c r="B152" s="51"/>
      <c r="C152" s="11" t="s">
        <v>104</v>
      </c>
      <c r="D152" s="34" t="s">
        <v>102</v>
      </c>
      <c r="E152" s="12" t="s">
        <v>8</v>
      </c>
      <c r="F152" s="12" t="s">
        <v>8</v>
      </c>
      <c r="G152" s="12" t="s">
        <v>8</v>
      </c>
      <c r="H152" s="12" t="s">
        <v>8</v>
      </c>
      <c r="I152" s="12" t="s">
        <v>8</v>
      </c>
      <c r="J152" s="12" t="s">
        <v>8</v>
      </c>
      <c r="K152" s="12" t="s">
        <v>8</v>
      </c>
      <c r="L152" s="12" t="s">
        <v>8</v>
      </c>
      <c r="M152" s="12" t="s">
        <v>8</v>
      </c>
      <c r="N152" s="12" t="s">
        <v>8</v>
      </c>
      <c r="O152" s="12" t="s">
        <v>8</v>
      </c>
      <c r="P152" s="12" t="s">
        <v>8</v>
      </c>
      <c r="Q152" s="12" t="s">
        <v>8</v>
      </c>
      <c r="R152" s="15">
        <v>43</v>
      </c>
      <c r="S152" s="15">
        <v>51</v>
      </c>
      <c r="T152" s="15">
        <v>45</v>
      </c>
      <c r="U152" s="15">
        <v>66</v>
      </c>
      <c r="V152" s="15">
        <v>96</v>
      </c>
      <c r="W152" s="15">
        <v>74</v>
      </c>
      <c r="X152" s="15">
        <v>78</v>
      </c>
      <c r="Y152" s="15">
        <v>64</v>
      </c>
      <c r="Z152" s="15">
        <v>50</v>
      </c>
      <c r="AA152" s="15">
        <v>55</v>
      </c>
      <c r="AB152" s="15">
        <v>63</v>
      </c>
      <c r="AC152" s="48"/>
    </row>
    <row r="153" spans="1:29" x14ac:dyDescent="0.25">
      <c r="A153" s="54"/>
      <c r="B153" s="52"/>
      <c r="C153" s="11" t="s">
        <v>20</v>
      </c>
      <c r="D153" s="34" t="s">
        <v>21</v>
      </c>
      <c r="E153" s="13">
        <v>2020161</v>
      </c>
      <c r="F153" s="13">
        <v>2028242</v>
      </c>
      <c r="G153" s="13">
        <v>2036355</v>
      </c>
      <c r="H153" s="13">
        <v>2044500</v>
      </c>
      <c r="I153" s="13">
        <v>2052678</v>
      </c>
      <c r="J153" s="13">
        <v>2091371</v>
      </c>
      <c r="K153" s="13">
        <v>2109225</v>
      </c>
      <c r="L153" s="13">
        <v>2124146</v>
      </c>
      <c r="M153" s="13">
        <v>2139125</v>
      </c>
      <c r="N153" s="13">
        <v>2232747</v>
      </c>
      <c r="O153" s="13">
        <v>2258857</v>
      </c>
      <c r="P153" s="13">
        <v>2284468</v>
      </c>
      <c r="Q153" s="13">
        <v>2305812</v>
      </c>
      <c r="R153" s="13">
        <v>2350564</v>
      </c>
      <c r="S153" s="13">
        <v>2375329</v>
      </c>
      <c r="T153" s="13">
        <v>2399920</v>
      </c>
      <c r="U153" s="13">
        <v>2412937</v>
      </c>
      <c r="V153" s="13">
        <v>2434642</v>
      </c>
      <c r="W153" s="13">
        <v>2452617</v>
      </c>
      <c r="X153" s="13">
        <v>2375151</v>
      </c>
      <c r="Y153" s="13">
        <v>2385640</v>
      </c>
      <c r="Z153" s="13">
        <v>2395785</v>
      </c>
      <c r="AA153" s="13">
        <v>2479165</v>
      </c>
      <c r="AB153" s="13">
        <v>2491109</v>
      </c>
      <c r="AC153" s="13">
        <v>2502557</v>
      </c>
    </row>
    <row r="154" spans="1:29" x14ac:dyDescent="0.25">
      <c r="A154" s="54"/>
      <c r="B154" s="50">
        <v>51</v>
      </c>
      <c r="C154" s="10" t="s">
        <v>141</v>
      </c>
      <c r="D154" s="35" t="s">
        <v>7</v>
      </c>
      <c r="E154" s="8" t="s">
        <v>8</v>
      </c>
      <c r="F154" s="8" t="s">
        <v>8</v>
      </c>
      <c r="G154" s="8" t="s">
        <v>8</v>
      </c>
      <c r="H154" s="8" t="s">
        <v>8</v>
      </c>
      <c r="I154" s="8" t="s">
        <v>8</v>
      </c>
      <c r="J154" s="8" t="s">
        <v>8</v>
      </c>
      <c r="K154" s="8" t="s">
        <v>8</v>
      </c>
      <c r="L154" s="8" t="s">
        <v>8</v>
      </c>
      <c r="M154" s="8" t="s">
        <v>8</v>
      </c>
      <c r="N154" s="8" t="s">
        <v>8</v>
      </c>
      <c r="O154" s="8" t="s">
        <v>8</v>
      </c>
      <c r="P154" s="8" t="s">
        <v>8</v>
      </c>
      <c r="Q154" s="8" t="s">
        <v>8</v>
      </c>
      <c r="R154" s="8" t="s">
        <v>8</v>
      </c>
      <c r="S154" s="8" t="s">
        <v>8</v>
      </c>
      <c r="T154" s="8" t="s">
        <v>8</v>
      </c>
      <c r="U154" s="8" t="s">
        <v>8</v>
      </c>
      <c r="V154" s="16">
        <f>V155/V156</f>
        <v>2.0576131687242798E-2</v>
      </c>
      <c r="W154" s="16">
        <f t="shared" ref="W154:AB154" si="23">W155/W156</f>
        <v>1.1583011583011582E-2</v>
      </c>
      <c r="X154" s="16">
        <f t="shared" si="23"/>
        <v>8.130081300813009E-3</v>
      </c>
      <c r="Y154" s="16">
        <f t="shared" si="23"/>
        <v>4.0201005025125629E-2</v>
      </c>
      <c r="Z154" s="16">
        <f t="shared" si="23"/>
        <v>1.2121212121212121E-2</v>
      </c>
      <c r="AA154" s="16">
        <f t="shared" si="23"/>
        <v>1.3157894736842105E-2</v>
      </c>
      <c r="AB154" s="16">
        <f t="shared" si="23"/>
        <v>6.0606060606060606E-3</v>
      </c>
      <c r="AC154" s="48"/>
    </row>
    <row r="155" spans="1:29" x14ac:dyDescent="0.25">
      <c r="A155" s="54"/>
      <c r="B155" s="51"/>
      <c r="C155" s="11" t="s">
        <v>183</v>
      </c>
      <c r="D155" s="34" t="s">
        <v>102</v>
      </c>
      <c r="E155" s="12" t="s">
        <v>8</v>
      </c>
      <c r="F155" s="12" t="s">
        <v>8</v>
      </c>
      <c r="G155" s="12" t="s">
        <v>8</v>
      </c>
      <c r="H155" s="12" t="s">
        <v>8</v>
      </c>
      <c r="I155" s="12" t="s">
        <v>8</v>
      </c>
      <c r="J155" s="12" t="s">
        <v>8</v>
      </c>
      <c r="K155" s="12" t="s">
        <v>8</v>
      </c>
      <c r="L155" s="12" t="s">
        <v>8</v>
      </c>
      <c r="M155" s="12" t="s">
        <v>8</v>
      </c>
      <c r="N155" s="12" t="s">
        <v>8</v>
      </c>
      <c r="O155" s="12" t="s">
        <v>8</v>
      </c>
      <c r="P155" s="12" t="s">
        <v>8</v>
      </c>
      <c r="Q155" s="12" t="s">
        <v>8</v>
      </c>
      <c r="R155" s="12" t="s">
        <v>8</v>
      </c>
      <c r="S155" s="12" t="s">
        <v>8</v>
      </c>
      <c r="T155" s="12" t="s">
        <v>8</v>
      </c>
      <c r="U155" s="12" t="s">
        <v>8</v>
      </c>
      <c r="V155" s="13">
        <v>5</v>
      </c>
      <c r="W155" s="13">
        <v>3</v>
      </c>
      <c r="X155" s="13">
        <v>2</v>
      </c>
      <c r="Y155" s="13">
        <v>8</v>
      </c>
      <c r="Z155" s="13">
        <v>2</v>
      </c>
      <c r="AA155" s="13">
        <v>2</v>
      </c>
      <c r="AB155" s="13">
        <v>1</v>
      </c>
      <c r="AC155" s="48"/>
    </row>
    <row r="156" spans="1:29" x14ac:dyDescent="0.25">
      <c r="A156" s="54"/>
      <c r="B156" s="52"/>
      <c r="C156" s="11" t="s">
        <v>182</v>
      </c>
      <c r="D156" s="34" t="s">
        <v>102</v>
      </c>
      <c r="E156" s="12" t="s">
        <v>8</v>
      </c>
      <c r="F156" s="12" t="s">
        <v>8</v>
      </c>
      <c r="G156" s="12" t="s">
        <v>8</v>
      </c>
      <c r="H156" s="12" t="s">
        <v>8</v>
      </c>
      <c r="I156" s="12" t="s">
        <v>8</v>
      </c>
      <c r="J156" s="12" t="s">
        <v>8</v>
      </c>
      <c r="K156" s="12" t="s">
        <v>8</v>
      </c>
      <c r="L156" s="12" t="s">
        <v>8</v>
      </c>
      <c r="M156" s="12" t="s">
        <v>8</v>
      </c>
      <c r="N156" s="12" t="s">
        <v>8</v>
      </c>
      <c r="O156" s="12" t="s">
        <v>8</v>
      </c>
      <c r="P156" s="12" t="s">
        <v>8</v>
      </c>
      <c r="Q156" s="12" t="s">
        <v>8</v>
      </c>
      <c r="R156" s="12" t="s">
        <v>8</v>
      </c>
      <c r="S156" s="12" t="s">
        <v>8</v>
      </c>
      <c r="T156" s="12" t="s">
        <v>8</v>
      </c>
      <c r="U156" s="12" t="s">
        <v>8</v>
      </c>
      <c r="V156" s="13">
        <v>243</v>
      </c>
      <c r="W156" s="13">
        <v>259</v>
      </c>
      <c r="X156" s="13">
        <v>246</v>
      </c>
      <c r="Y156" s="13">
        <v>199</v>
      </c>
      <c r="Z156" s="13">
        <v>165</v>
      </c>
      <c r="AA156" s="13">
        <v>152</v>
      </c>
      <c r="AB156" s="13">
        <v>165</v>
      </c>
      <c r="AC156" s="48"/>
    </row>
    <row r="157" spans="1:29" x14ac:dyDescent="0.25">
      <c r="A157" s="54"/>
      <c r="B157" s="50">
        <v>52</v>
      </c>
      <c r="C157" s="10" t="s">
        <v>142</v>
      </c>
      <c r="D157" s="35" t="s">
        <v>7</v>
      </c>
      <c r="E157" s="8" t="s">
        <v>8</v>
      </c>
      <c r="F157" s="8" t="s">
        <v>8</v>
      </c>
      <c r="G157" s="8" t="s">
        <v>8</v>
      </c>
      <c r="H157" s="8" t="s">
        <v>8</v>
      </c>
      <c r="I157" s="8" t="s">
        <v>8</v>
      </c>
      <c r="J157" s="8" t="s">
        <v>8</v>
      </c>
      <c r="K157" s="8" t="s">
        <v>8</v>
      </c>
      <c r="L157" s="8" t="s">
        <v>8</v>
      </c>
      <c r="M157" s="8" t="s">
        <v>8</v>
      </c>
      <c r="N157" s="8" t="s">
        <v>8</v>
      </c>
      <c r="O157" s="8" t="s">
        <v>8</v>
      </c>
      <c r="P157" s="8" t="s">
        <v>8</v>
      </c>
      <c r="Q157" s="8" t="s">
        <v>8</v>
      </c>
      <c r="R157" s="8" t="s">
        <v>8</v>
      </c>
      <c r="S157" s="8" t="s">
        <v>8</v>
      </c>
      <c r="T157" s="8" t="s">
        <v>8</v>
      </c>
      <c r="U157" s="8" t="s">
        <v>8</v>
      </c>
      <c r="V157" s="16">
        <f>V158/V159</f>
        <v>3.292181069958848E-2</v>
      </c>
      <c r="W157" s="16">
        <f t="shared" ref="W157:AB157" si="24">W158/W159</f>
        <v>3.4749034749034749E-2</v>
      </c>
      <c r="X157" s="16">
        <f t="shared" si="24"/>
        <v>3.2520325203252036E-2</v>
      </c>
      <c r="Y157" s="16">
        <f t="shared" si="24"/>
        <v>4.5226130653266333E-2</v>
      </c>
      <c r="Z157" s="16">
        <f t="shared" si="24"/>
        <v>6.0606060606060608E-2</v>
      </c>
      <c r="AA157" s="16">
        <f t="shared" si="24"/>
        <v>6.5789473684210523E-2</v>
      </c>
      <c r="AB157" s="16">
        <f t="shared" si="24"/>
        <v>6.6666666666666666E-2</v>
      </c>
      <c r="AC157" s="48"/>
    </row>
    <row r="158" spans="1:29" x14ac:dyDescent="0.25">
      <c r="A158" s="54"/>
      <c r="B158" s="51"/>
      <c r="C158" s="11" t="s">
        <v>184</v>
      </c>
      <c r="D158" s="34" t="s">
        <v>102</v>
      </c>
      <c r="E158" s="12" t="s">
        <v>8</v>
      </c>
      <c r="F158" s="12" t="s">
        <v>8</v>
      </c>
      <c r="G158" s="12" t="s">
        <v>8</v>
      </c>
      <c r="H158" s="12" t="s">
        <v>8</v>
      </c>
      <c r="I158" s="12" t="s">
        <v>8</v>
      </c>
      <c r="J158" s="12" t="s">
        <v>8</v>
      </c>
      <c r="K158" s="12" t="s">
        <v>8</v>
      </c>
      <c r="L158" s="12" t="s">
        <v>8</v>
      </c>
      <c r="M158" s="12" t="s">
        <v>8</v>
      </c>
      <c r="N158" s="12" t="s">
        <v>8</v>
      </c>
      <c r="O158" s="12" t="s">
        <v>8</v>
      </c>
      <c r="P158" s="12" t="s">
        <v>8</v>
      </c>
      <c r="Q158" s="12" t="s">
        <v>8</v>
      </c>
      <c r="R158" s="12" t="s">
        <v>8</v>
      </c>
      <c r="S158" s="12" t="s">
        <v>8</v>
      </c>
      <c r="T158" s="12" t="s">
        <v>8</v>
      </c>
      <c r="U158" s="12" t="s">
        <v>8</v>
      </c>
      <c r="V158" s="13">
        <v>8</v>
      </c>
      <c r="W158" s="13">
        <v>9</v>
      </c>
      <c r="X158" s="13">
        <v>8</v>
      </c>
      <c r="Y158" s="13">
        <v>9</v>
      </c>
      <c r="Z158" s="13">
        <v>10</v>
      </c>
      <c r="AA158" s="13">
        <v>10</v>
      </c>
      <c r="AB158" s="13">
        <v>11</v>
      </c>
      <c r="AC158" s="48"/>
    </row>
    <row r="159" spans="1:29" x14ac:dyDescent="0.25">
      <c r="A159" s="54"/>
      <c r="B159" s="52"/>
      <c r="C159" s="11" t="s">
        <v>182</v>
      </c>
      <c r="D159" s="34" t="s">
        <v>102</v>
      </c>
      <c r="E159" s="12" t="s">
        <v>8</v>
      </c>
      <c r="F159" s="12" t="s">
        <v>8</v>
      </c>
      <c r="G159" s="12" t="s">
        <v>8</v>
      </c>
      <c r="H159" s="12" t="s">
        <v>8</v>
      </c>
      <c r="I159" s="12" t="s">
        <v>8</v>
      </c>
      <c r="J159" s="12" t="s">
        <v>8</v>
      </c>
      <c r="K159" s="12" t="s">
        <v>8</v>
      </c>
      <c r="L159" s="12" t="s">
        <v>8</v>
      </c>
      <c r="M159" s="12" t="s">
        <v>8</v>
      </c>
      <c r="N159" s="12" t="s">
        <v>8</v>
      </c>
      <c r="O159" s="12" t="s">
        <v>8</v>
      </c>
      <c r="P159" s="12" t="s">
        <v>8</v>
      </c>
      <c r="Q159" s="12" t="s">
        <v>8</v>
      </c>
      <c r="R159" s="12" t="s">
        <v>8</v>
      </c>
      <c r="S159" s="12" t="s">
        <v>8</v>
      </c>
      <c r="T159" s="12" t="s">
        <v>8</v>
      </c>
      <c r="U159" s="12" t="s">
        <v>8</v>
      </c>
      <c r="V159" s="13">
        <v>243</v>
      </c>
      <c r="W159" s="13">
        <v>259</v>
      </c>
      <c r="X159" s="13">
        <v>246</v>
      </c>
      <c r="Y159" s="13">
        <v>199</v>
      </c>
      <c r="Z159" s="13">
        <v>165</v>
      </c>
      <c r="AA159" s="13">
        <v>152</v>
      </c>
      <c r="AB159" s="13">
        <v>165</v>
      </c>
      <c r="AC159" s="48"/>
    </row>
    <row r="160" spans="1:29" x14ac:dyDescent="0.25">
      <c r="A160" s="54"/>
      <c r="B160" s="50">
        <v>53</v>
      </c>
      <c r="C160" s="10" t="s">
        <v>143</v>
      </c>
      <c r="D160" s="35" t="s">
        <v>7</v>
      </c>
      <c r="E160" s="8" t="s">
        <v>8</v>
      </c>
      <c r="F160" s="8" t="s">
        <v>8</v>
      </c>
      <c r="G160" s="8" t="s">
        <v>8</v>
      </c>
      <c r="H160" s="8" t="s">
        <v>8</v>
      </c>
      <c r="I160" s="8" t="s">
        <v>8</v>
      </c>
      <c r="J160" s="8" t="s">
        <v>8</v>
      </c>
      <c r="K160" s="8" t="s">
        <v>8</v>
      </c>
      <c r="L160" s="8" t="s">
        <v>8</v>
      </c>
      <c r="M160" s="8" t="s">
        <v>8</v>
      </c>
      <c r="N160" s="8" t="s">
        <v>8</v>
      </c>
      <c r="O160" s="8" t="s">
        <v>8</v>
      </c>
      <c r="P160" s="8" t="s">
        <v>8</v>
      </c>
      <c r="Q160" s="8" t="s">
        <v>8</v>
      </c>
      <c r="R160" s="8" t="s">
        <v>8</v>
      </c>
      <c r="S160" s="8" t="s">
        <v>8</v>
      </c>
      <c r="T160" s="8" t="s">
        <v>8</v>
      </c>
      <c r="U160" s="8" t="s">
        <v>8</v>
      </c>
      <c r="V160" s="16">
        <f>V161/V162</f>
        <v>0.40740740740740738</v>
      </c>
      <c r="W160" s="16">
        <f t="shared" ref="W160:AB160" si="25">W161/W162</f>
        <v>0.32046332046332049</v>
      </c>
      <c r="X160" s="16">
        <f t="shared" si="25"/>
        <v>0.36178861788617889</v>
      </c>
      <c r="Y160" s="16">
        <f t="shared" si="25"/>
        <v>0.37688442211055279</v>
      </c>
      <c r="Z160" s="16">
        <f t="shared" si="25"/>
        <v>0.3575757575757576</v>
      </c>
      <c r="AA160" s="16">
        <f t="shared" si="25"/>
        <v>0.33552631578947367</v>
      </c>
      <c r="AB160" s="16">
        <f t="shared" si="25"/>
        <v>0.32121212121212123</v>
      </c>
      <c r="AC160" s="48"/>
    </row>
    <row r="161" spans="1:29" x14ac:dyDescent="0.25">
      <c r="A161" s="54"/>
      <c r="B161" s="51"/>
      <c r="C161" s="11" t="s">
        <v>185</v>
      </c>
      <c r="D161" s="34" t="s">
        <v>102</v>
      </c>
      <c r="E161" s="12" t="s">
        <v>8</v>
      </c>
      <c r="F161" s="12" t="s">
        <v>8</v>
      </c>
      <c r="G161" s="12" t="s">
        <v>8</v>
      </c>
      <c r="H161" s="12" t="s">
        <v>8</v>
      </c>
      <c r="I161" s="12" t="s">
        <v>8</v>
      </c>
      <c r="J161" s="12" t="s">
        <v>8</v>
      </c>
      <c r="K161" s="12" t="s">
        <v>8</v>
      </c>
      <c r="L161" s="12" t="s">
        <v>8</v>
      </c>
      <c r="M161" s="12" t="s">
        <v>8</v>
      </c>
      <c r="N161" s="12" t="s">
        <v>8</v>
      </c>
      <c r="O161" s="12" t="s">
        <v>8</v>
      </c>
      <c r="P161" s="12" t="s">
        <v>8</v>
      </c>
      <c r="Q161" s="12" t="s">
        <v>8</v>
      </c>
      <c r="R161" s="12" t="s">
        <v>8</v>
      </c>
      <c r="S161" s="12" t="s">
        <v>8</v>
      </c>
      <c r="T161" s="12" t="s">
        <v>8</v>
      </c>
      <c r="U161" s="12" t="s">
        <v>8</v>
      </c>
      <c r="V161" s="13">
        <v>99</v>
      </c>
      <c r="W161" s="13">
        <v>83</v>
      </c>
      <c r="X161" s="13">
        <v>89</v>
      </c>
      <c r="Y161" s="13">
        <v>75</v>
      </c>
      <c r="Z161" s="13">
        <v>59</v>
      </c>
      <c r="AA161" s="13">
        <v>51</v>
      </c>
      <c r="AB161" s="13">
        <v>53</v>
      </c>
      <c r="AC161" s="48"/>
    </row>
    <row r="162" spans="1:29" x14ac:dyDescent="0.25">
      <c r="A162" s="54"/>
      <c r="B162" s="52"/>
      <c r="C162" s="11" t="s">
        <v>182</v>
      </c>
      <c r="D162" s="34" t="s">
        <v>102</v>
      </c>
      <c r="E162" s="12" t="s">
        <v>8</v>
      </c>
      <c r="F162" s="12" t="s">
        <v>8</v>
      </c>
      <c r="G162" s="12" t="s">
        <v>8</v>
      </c>
      <c r="H162" s="12" t="s">
        <v>8</v>
      </c>
      <c r="I162" s="12" t="s">
        <v>8</v>
      </c>
      <c r="J162" s="12" t="s">
        <v>8</v>
      </c>
      <c r="K162" s="12" t="s">
        <v>8</v>
      </c>
      <c r="L162" s="12" t="s">
        <v>8</v>
      </c>
      <c r="M162" s="12" t="s">
        <v>8</v>
      </c>
      <c r="N162" s="12" t="s">
        <v>8</v>
      </c>
      <c r="O162" s="12" t="s">
        <v>8</v>
      </c>
      <c r="P162" s="12" t="s">
        <v>8</v>
      </c>
      <c r="Q162" s="12" t="s">
        <v>8</v>
      </c>
      <c r="R162" s="12" t="s">
        <v>8</v>
      </c>
      <c r="S162" s="12" t="s">
        <v>8</v>
      </c>
      <c r="T162" s="12" t="s">
        <v>8</v>
      </c>
      <c r="U162" s="12" t="s">
        <v>8</v>
      </c>
      <c r="V162" s="13">
        <v>243</v>
      </c>
      <c r="W162" s="13">
        <v>259</v>
      </c>
      <c r="X162" s="13">
        <v>246</v>
      </c>
      <c r="Y162" s="13">
        <v>199</v>
      </c>
      <c r="Z162" s="13">
        <v>165</v>
      </c>
      <c r="AA162" s="13">
        <v>152</v>
      </c>
      <c r="AB162" s="13">
        <v>165</v>
      </c>
      <c r="AC162" s="48"/>
    </row>
    <row r="163" spans="1:29" x14ac:dyDescent="0.25">
      <c r="A163" s="54"/>
      <c r="B163" s="50">
        <v>54</v>
      </c>
      <c r="C163" s="10" t="s">
        <v>144</v>
      </c>
      <c r="D163" s="35" t="s">
        <v>7</v>
      </c>
      <c r="E163" s="8" t="s">
        <v>8</v>
      </c>
      <c r="F163" s="8" t="s">
        <v>8</v>
      </c>
      <c r="G163" s="8" t="s">
        <v>8</v>
      </c>
      <c r="H163" s="8" t="s">
        <v>8</v>
      </c>
      <c r="I163" s="8" t="s">
        <v>8</v>
      </c>
      <c r="J163" s="8" t="s">
        <v>8</v>
      </c>
      <c r="K163" s="8" t="s">
        <v>8</v>
      </c>
      <c r="L163" s="8" t="s">
        <v>8</v>
      </c>
      <c r="M163" s="8" t="s">
        <v>8</v>
      </c>
      <c r="N163" s="8" t="s">
        <v>8</v>
      </c>
      <c r="O163" s="8" t="s">
        <v>8</v>
      </c>
      <c r="P163" s="8" t="s">
        <v>8</v>
      </c>
      <c r="Q163" s="8" t="s">
        <v>8</v>
      </c>
      <c r="R163" s="8" t="s">
        <v>8</v>
      </c>
      <c r="S163" s="8" t="s">
        <v>8</v>
      </c>
      <c r="T163" s="8" t="s">
        <v>8</v>
      </c>
      <c r="U163" s="8" t="s">
        <v>8</v>
      </c>
      <c r="V163" s="16">
        <f t="shared" ref="V163:AB163" si="26">V164/V165</f>
        <v>0.4279835390946502</v>
      </c>
      <c r="W163" s="16">
        <f t="shared" si="26"/>
        <v>0.43243243243243246</v>
      </c>
      <c r="X163" s="16">
        <f t="shared" si="26"/>
        <v>0.43495934959349591</v>
      </c>
      <c r="Y163" s="16">
        <f t="shared" si="26"/>
        <v>0.39698492462311558</v>
      </c>
      <c r="Z163" s="16">
        <f t="shared" si="26"/>
        <v>0.41818181818181815</v>
      </c>
      <c r="AA163" s="16">
        <f t="shared" si="26"/>
        <v>0.45394736842105265</v>
      </c>
      <c r="AB163" s="16">
        <f t="shared" si="26"/>
        <v>0.45454545454545453</v>
      </c>
      <c r="AC163" s="48"/>
    </row>
    <row r="164" spans="1:29" x14ac:dyDescent="0.25">
      <c r="A164" s="54"/>
      <c r="B164" s="51"/>
      <c r="C164" s="11" t="s">
        <v>186</v>
      </c>
      <c r="D164" s="34" t="s">
        <v>102</v>
      </c>
      <c r="E164" s="12" t="s">
        <v>8</v>
      </c>
      <c r="F164" s="12" t="s">
        <v>8</v>
      </c>
      <c r="G164" s="12" t="s">
        <v>8</v>
      </c>
      <c r="H164" s="12" t="s">
        <v>8</v>
      </c>
      <c r="I164" s="12" t="s">
        <v>8</v>
      </c>
      <c r="J164" s="12" t="s">
        <v>8</v>
      </c>
      <c r="K164" s="12" t="s">
        <v>8</v>
      </c>
      <c r="L164" s="12" t="s">
        <v>8</v>
      </c>
      <c r="M164" s="12" t="s">
        <v>8</v>
      </c>
      <c r="N164" s="12" t="s">
        <v>8</v>
      </c>
      <c r="O164" s="12" t="s">
        <v>8</v>
      </c>
      <c r="P164" s="12" t="s">
        <v>8</v>
      </c>
      <c r="Q164" s="12" t="s">
        <v>8</v>
      </c>
      <c r="R164" s="12" t="s">
        <v>8</v>
      </c>
      <c r="S164" s="12" t="s">
        <v>8</v>
      </c>
      <c r="T164" s="12" t="s">
        <v>8</v>
      </c>
      <c r="U164" s="12" t="s">
        <v>8</v>
      </c>
      <c r="V164" s="13">
        <v>104</v>
      </c>
      <c r="W164" s="13">
        <v>112</v>
      </c>
      <c r="X164" s="13">
        <v>107</v>
      </c>
      <c r="Y164" s="13">
        <v>79</v>
      </c>
      <c r="Z164" s="13">
        <v>69</v>
      </c>
      <c r="AA164" s="13">
        <v>69</v>
      </c>
      <c r="AB164" s="13">
        <v>75</v>
      </c>
      <c r="AC164" s="48"/>
    </row>
    <row r="165" spans="1:29" x14ac:dyDescent="0.25">
      <c r="A165" s="54"/>
      <c r="B165" s="52"/>
      <c r="C165" s="11" t="s">
        <v>182</v>
      </c>
      <c r="D165" s="34" t="s">
        <v>102</v>
      </c>
      <c r="E165" s="12" t="s">
        <v>8</v>
      </c>
      <c r="F165" s="12" t="s">
        <v>8</v>
      </c>
      <c r="G165" s="12" t="s">
        <v>8</v>
      </c>
      <c r="H165" s="12" t="s">
        <v>8</v>
      </c>
      <c r="I165" s="12" t="s">
        <v>8</v>
      </c>
      <c r="J165" s="12" t="s">
        <v>8</v>
      </c>
      <c r="K165" s="12" t="s">
        <v>8</v>
      </c>
      <c r="L165" s="12" t="s">
        <v>8</v>
      </c>
      <c r="M165" s="12" t="s">
        <v>8</v>
      </c>
      <c r="N165" s="12" t="s">
        <v>8</v>
      </c>
      <c r="O165" s="12" t="s">
        <v>8</v>
      </c>
      <c r="P165" s="12" t="s">
        <v>8</v>
      </c>
      <c r="Q165" s="12" t="s">
        <v>8</v>
      </c>
      <c r="R165" s="12" t="s">
        <v>8</v>
      </c>
      <c r="S165" s="12" t="s">
        <v>8</v>
      </c>
      <c r="T165" s="12" t="s">
        <v>8</v>
      </c>
      <c r="U165" s="12" t="s">
        <v>8</v>
      </c>
      <c r="V165" s="13">
        <v>243</v>
      </c>
      <c r="W165" s="13">
        <v>259</v>
      </c>
      <c r="X165" s="13">
        <v>246</v>
      </c>
      <c r="Y165" s="13">
        <v>199</v>
      </c>
      <c r="Z165" s="13">
        <v>165</v>
      </c>
      <c r="AA165" s="13">
        <v>152</v>
      </c>
      <c r="AB165" s="13">
        <v>165</v>
      </c>
      <c r="AC165" s="48"/>
    </row>
    <row r="166" spans="1:29" x14ac:dyDescent="0.25">
      <c r="A166" s="54"/>
      <c r="B166" s="50">
        <v>55</v>
      </c>
      <c r="C166" s="10" t="s">
        <v>145</v>
      </c>
      <c r="D166" s="35" t="s">
        <v>7</v>
      </c>
      <c r="E166" s="8" t="s">
        <v>8</v>
      </c>
      <c r="F166" s="8" t="s">
        <v>8</v>
      </c>
      <c r="G166" s="8" t="s">
        <v>8</v>
      </c>
      <c r="H166" s="8" t="s">
        <v>8</v>
      </c>
      <c r="I166" s="8" t="s">
        <v>8</v>
      </c>
      <c r="J166" s="8" t="s">
        <v>8</v>
      </c>
      <c r="K166" s="8" t="s">
        <v>8</v>
      </c>
      <c r="L166" s="8" t="s">
        <v>8</v>
      </c>
      <c r="M166" s="8" t="s">
        <v>8</v>
      </c>
      <c r="N166" s="8" t="s">
        <v>8</v>
      </c>
      <c r="O166" s="8" t="s">
        <v>8</v>
      </c>
      <c r="P166" s="8" t="s">
        <v>8</v>
      </c>
      <c r="Q166" s="8" t="s">
        <v>8</v>
      </c>
      <c r="R166" s="8" t="s">
        <v>8</v>
      </c>
      <c r="S166" s="8" t="s">
        <v>8</v>
      </c>
      <c r="T166" s="8" t="s">
        <v>8</v>
      </c>
      <c r="U166" s="8" t="s">
        <v>8</v>
      </c>
      <c r="V166" s="16">
        <f>V167/V168</f>
        <v>0.1111111111111111</v>
      </c>
      <c r="W166" s="16">
        <f t="shared" ref="W166:AB166" si="27">W167/W168</f>
        <v>0.20077220077220076</v>
      </c>
      <c r="X166" s="16">
        <f t="shared" si="27"/>
        <v>0.16260162601626016</v>
      </c>
      <c r="Y166" s="16">
        <f t="shared" si="27"/>
        <v>0.1407035175879397</v>
      </c>
      <c r="Z166" s="16">
        <f t="shared" si="27"/>
        <v>0.15151515151515152</v>
      </c>
      <c r="AA166" s="16">
        <f t="shared" si="27"/>
        <v>0.13157894736842105</v>
      </c>
      <c r="AB166" s="16">
        <f t="shared" si="27"/>
        <v>0.15151515151515152</v>
      </c>
      <c r="AC166" s="48"/>
    </row>
    <row r="167" spans="1:29" x14ac:dyDescent="0.25">
      <c r="A167" s="54"/>
      <c r="B167" s="51"/>
      <c r="C167" s="11" t="s">
        <v>187</v>
      </c>
      <c r="D167" s="34" t="s">
        <v>102</v>
      </c>
      <c r="E167" s="12" t="s">
        <v>8</v>
      </c>
      <c r="F167" s="12" t="s">
        <v>8</v>
      </c>
      <c r="G167" s="12" t="s">
        <v>8</v>
      </c>
      <c r="H167" s="12" t="s">
        <v>8</v>
      </c>
      <c r="I167" s="12" t="s">
        <v>8</v>
      </c>
      <c r="J167" s="12" t="s">
        <v>8</v>
      </c>
      <c r="K167" s="12" t="s">
        <v>8</v>
      </c>
      <c r="L167" s="12" t="s">
        <v>8</v>
      </c>
      <c r="M167" s="12" t="s">
        <v>8</v>
      </c>
      <c r="N167" s="12" t="s">
        <v>8</v>
      </c>
      <c r="O167" s="12" t="s">
        <v>8</v>
      </c>
      <c r="P167" s="12" t="s">
        <v>8</v>
      </c>
      <c r="Q167" s="12" t="s">
        <v>8</v>
      </c>
      <c r="R167" s="12" t="s">
        <v>8</v>
      </c>
      <c r="S167" s="12" t="s">
        <v>8</v>
      </c>
      <c r="T167" s="12" t="s">
        <v>8</v>
      </c>
      <c r="U167" s="12" t="s">
        <v>8</v>
      </c>
      <c r="V167" s="13">
        <v>27</v>
      </c>
      <c r="W167" s="13">
        <v>52</v>
      </c>
      <c r="X167" s="13">
        <v>40</v>
      </c>
      <c r="Y167" s="13">
        <v>28</v>
      </c>
      <c r="Z167" s="13">
        <v>25</v>
      </c>
      <c r="AA167" s="13">
        <v>20</v>
      </c>
      <c r="AB167" s="13">
        <v>25</v>
      </c>
      <c r="AC167" s="48"/>
    </row>
    <row r="168" spans="1:29" x14ac:dyDescent="0.25">
      <c r="A168" s="54"/>
      <c r="B168" s="52"/>
      <c r="C168" s="11" t="s">
        <v>182</v>
      </c>
      <c r="D168" s="34" t="s">
        <v>102</v>
      </c>
      <c r="E168" s="12" t="s">
        <v>8</v>
      </c>
      <c r="F168" s="12" t="s">
        <v>8</v>
      </c>
      <c r="G168" s="12" t="s">
        <v>8</v>
      </c>
      <c r="H168" s="12" t="s">
        <v>8</v>
      </c>
      <c r="I168" s="12" t="s">
        <v>8</v>
      </c>
      <c r="J168" s="12" t="s">
        <v>8</v>
      </c>
      <c r="K168" s="12" t="s">
        <v>8</v>
      </c>
      <c r="L168" s="12" t="s">
        <v>8</v>
      </c>
      <c r="M168" s="12" t="s">
        <v>8</v>
      </c>
      <c r="N168" s="12" t="s">
        <v>8</v>
      </c>
      <c r="O168" s="12" t="s">
        <v>8</v>
      </c>
      <c r="P168" s="12" t="s">
        <v>8</v>
      </c>
      <c r="Q168" s="12" t="s">
        <v>8</v>
      </c>
      <c r="R168" s="12" t="s">
        <v>8</v>
      </c>
      <c r="S168" s="12" t="s">
        <v>8</v>
      </c>
      <c r="T168" s="12" t="s">
        <v>8</v>
      </c>
      <c r="U168" s="12" t="s">
        <v>8</v>
      </c>
      <c r="V168" s="13">
        <v>243</v>
      </c>
      <c r="W168" s="13">
        <v>259</v>
      </c>
      <c r="X168" s="13">
        <v>246</v>
      </c>
      <c r="Y168" s="13">
        <v>199</v>
      </c>
      <c r="Z168" s="13">
        <v>165</v>
      </c>
      <c r="AA168" s="13">
        <v>152</v>
      </c>
      <c r="AB168" s="13">
        <v>165</v>
      </c>
      <c r="AC168" s="48"/>
    </row>
    <row r="169" spans="1:29" ht="30" x14ac:dyDescent="0.25">
      <c r="A169" s="54"/>
      <c r="B169" s="50">
        <v>56</v>
      </c>
      <c r="C169" s="10" t="s">
        <v>188</v>
      </c>
      <c r="D169" s="35" t="s">
        <v>95</v>
      </c>
      <c r="E169" s="8" t="s">
        <v>8</v>
      </c>
      <c r="F169" s="8" t="s">
        <v>8</v>
      </c>
      <c r="G169" s="8" t="s">
        <v>8</v>
      </c>
      <c r="H169" s="8" t="s">
        <v>8</v>
      </c>
      <c r="I169" s="8" t="s">
        <v>8</v>
      </c>
      <c r="J169" s="8" t="s">
        <v>8</v>
      </c>
      <c r="K169" s="8" t="s">
        <v>8</v>
      </c>
      <c r="L169" s="8" t="s">
        <v>8</v>
      </c>
      <c r="M169" s="8" t="s">
        <v>8</v>
      </c>
      <c r="N169" s="8" t="s">
        <v>8</v>
      </c>
      <c r="O169" s="8" t="s">
        <v>8</v>
      </c>
      <c r="P169" s="8" t="s">
        <v>8</v>
      </c>
      <c r="Q169" s="8" t="s">
        <v>8</v>
      </c>
      <c r="R169" s="8" t="s">
        <v>8</v>
      </c>
      <c r="S169" s="8" t="s">
        <v>8</v>
      </c>
      <c r="T169" s="8" t="s">
        <v>8</v>
      </c>
      <c r="U169" s="20" t="s">
        <v>8</v>
      </c>
      <c r="V169" s="20">
        <f>V170/V171*100000</f>
        <v>0.20536900291706134</v>
      </c>
      <c r="W169" s="20">
        <f t="shared" ref="W169:AB169" si="28">W170/W171*100000</f>
        <v>0.12231832365183801</v>
      </c>
      <c r="X169" s="20">
        <f t="shared" si="28"/>
        <v>8.4205172639550074E-2</v>
      </c>
      <c r="Y169" s="20">
        <f t="shared" si="28"/>
        <v>0.33533978303516038</v>
      </c>
      <c r="Z169" s="20">
        <f t="shared" si="28"/>
        <v>8.3479944986716251E-2</v>
      </c>
      <c r="AA169" s="20">
        <f t="shared" si="28"/>
        <v>8.0672323141057573E-2</v>
      </c>
      <c r="AB169" s="20">
        <f t="shared" si="28"/>
        <v>4.0142763724911275E-2</v>
      </c>
      <c r="AC169" s="48"/>
    </row>
    <row r="170" spans="1:29" x14ac:dyDescent="0.25">
      <c r="A170" s="54"/>
      <c r="B170" s="51"/>
      <c r="C170" s="11" t="s">
        <v>183</v>
      </c>
      <c r="D170" s="34" t="s">
        <v>102</v>
      </c>
      <c r="E170" s="12" t="s">
        <v>8</v>
      </c>
      <c r="F170" s="12" t="s">
        <v>8</v>
      </c>
      <c r="G170" s="12" t="s">
        <v>8</v>
      </c>
      <c r="H170" s="12" t="s">
        <v>8</v>
      </c>
      <c r="I170" s="12" t="s">
        <v>8</v>
      </c>
      <c r="J170" s="12" t="s">
        <v>8</v>
      </c>
      <c r="K170" s="12" t="s">
        <v>8</v>
      </c>
      <c r="L170" s="12" t="s">
        <v>8</v>
      </c>
      <c r="M170" s="12" t="s">
        <v>8</v>
      </c>
      <c r="N170" s="12" t="s">
        <v>8</v>
      </c>
      <c r="O170" s="12" t="s">
        <v>8</v>
      </c>
      <c r="P170" s="12" t="s">
        <v>8</v>
      </c>
      <c r="Q170" s="12" t="s">
        <v>8</v>
      </c>
      <c r="R170" s="12" t="s">
        <v>8</v>
      </c>
      <c r="S170" s="12" t="s">
        <v>8</v>
      </c>
      <c r="T170" s="12" t="s">
        <v>8</v>
      </c>
      <c r="U170" s="12" t="s">
        <v>8</v>
      </c>
      <c r="V170" s="13">
        <v>5</v>
      </c>
      <c r="W170" s="13">
        <v>3</v>
      </c>
      <c r="X170" s="13">
        <v>2</v>
      </c>
      <c r="Y170" s="13">
        <v>8</v>
      </c>
      <c r="Z170" s="13">
        <v>2</v>
      </c>
      <c r="AA170" s="13">
        <v>2</v>
      </c>
      <c r="AB170" s="13">
        <v>1</v>
      </c>
      <c r="AC170" s="48"/>
    </row>
    <row r="171" spans="1:29" x14ac:dyDescent="0.25">
      <c r="A171" s="54"/>
      <c r="B171" s="52"/>
      <c r="C171" s="11" t="s">
        <v>20</v>
      </c>
      <c r="D171" s="34" t="s">
        <v>21</v>
      </c>
      <c r="E171" s="13">
        <v>2020161</v>
      </c>
      <c r="F171" s="13">
        <v>2028242</v>
      </c>
      <c r="G171" s="13">
        <v>2036355</v>
      </c>
      <c r="H171" s="13">
        <v>2044500</v>
      </c>
      <c r="I171" s="13">
        <v>2052678</v>
      </c>
      <c r="J171" s="13">
        <v>2091371</v>
      </c>
      <c r="K171" s="13">
        <v>2109225</v>
      </c>
      <c r="L171" s="13">
        <v>2124146</v>
      </c>
      <c r="M171" s="13">
        <v>2139125</v>
      </c>
      <c r="N171" s="13">
        <v>2232747</v>
      </c>
      <c r="O171" s="13">
        <v>2258857</v>
      </c>
      <c r="P171" s="13">
        <v>2284468</v>
      </c>
      <c r="Q171" s="13">
        <v>2305812</v>
      </c>
      <c r="R171" s="13">
        <v>2350564</v>
      </c>
      <c r="S171" s="13">
        <v>2375329</v>
      </c>
      <c r="T171" s="13">
        <v>2399920</v>
      </c>
      <c r="U171" s="13">
        <v>2412937</v>
      </c>
      <c r="V171" s="13">
        <v>2434642</v>
      </c>
      <c r="W171" s="13">
        <v>2452617</v>
      </c>
      <c r="X171" s="13">
        <v>2375151</v>
      </c>
      <c r="Y171" s="13">
        <v>2385640</v>
      </c>
      <c r="Z171" s="13">
        <v>2395785</v>
      </c>
      <c r="AA171" s="13">
        <v>2479165</v>
      </c>
      <c r="AB171" s="13">
        <v>2491109</v>
      </c>
      <c r="AC171" s="13">
        <v>2502557</v>
      </c>
    </row>
    <row r="172" spans="1:29" ht="30" x14ac:dyDescent="0.25">
      <c r="A172" s="54"/>
      <c r="B172" s="50">
        <v>57</v>
      </c>
      <c r="C172" s="10" t="s">
        <v>189</v>
      </c>
      <c r="D172" s="35" t="s">
        <v>95</v>
      </c>
      <c r="E172" s="8" t="s">
        <v>8</v>
      </c>
      <c r="F172" s="8" t="s">
        <v>8</v>
      </c>
      <c r="G172" s="8" t="s">
        <v>8</v>
      </c>
      <c r="H172" s="8" t="s">
        <v>8</v>
      </c>
      <c r="I172" s="8" t="s">
        <v>8</v>
      </c>
      <c r="J172" s="8" t="s">
        <v>8</v>
      </c>
      <c r="K172" s="8" t="s">
        <v>8</v>
      </c>
      <c r="L172" s="8" t="s">
        <v>8</v>
      </c>
      <c r="M172" s="8" t="s">
        <v>8</v>
      </c>
      <c r="N172" s="8" t="s">
        <v>8</v>
      </c>
      <c r="O172" s="8" t="s">
        <v>8</v>
      </c>
      <c r="P172" s="8" t="s">
        <v>8</v>
      </c>
      <c r="Q172" s="8" t="s">
        <v>8</v>
      </c>
      <c r="R172" s="8" t="s">
        <v>8</v>
      </c>
      <c r="S172" s="8" t="s">
        <v>8</v>
      </c>
      <c r="T172" s="8" t="s">
        <v>8</v>
      </c>
      <c r="U172" s="8" t="s">
        <v>8</v>
      </c>
      <c r="V172" s="20">
        <f>V173/V174*100000</f>
        <v>0.32859040466729811</v>
      </c>
      <c r="W172" s="20">
        <f t="shared" ref="W172:AB172" si="29">W173/W174*100000</f>
        <v>0.36695497095551405</v>
      </c>
      <c r="X172" s="20">
        <f t="shared" si="29"/>
        <v>0.3368206905582003</v>
      </c>
      <c r="Y172" s="20">
        <f t="shared" si="29"/>
        <v>0.37725725591455544</v>
      </c>
      <c r="Z172" s="20">
        <f t="shared" si="29"/>
        <v>0.4173997249335813</v>
      </c>
      <c r="AA172" s="20">
        <f t="shared" si="29"/>
        <v>0.40336161570528783</v>
      </c>
      <c r="AB172" s="20">
        <f t="shared" si="29"/>
        <v>0.441570400974024</v>
      </c>
      <c r="AC172" s="48"/>
    </row>
    <row r="173" spans="1:29" x14ac:dyDescent="0.25">
      <c r="A173" s="54"/>
      <c r="B173" s="51"/>
      <c r="C173" s="11" t="s">
        <v>184</v>
      </c>
      <c r="D173" s="34" t="s">
        <v>102</v>
      </c>
      <c r="E173" s="12" t="s">
        <v>8</v>
      </c>
      <c r="F173" s="12" t="s">
        <v>8</v>
      </c>
      <c r="G173" s="12" t="s">
        <v>8</v>
      </c>
      <c r="H173" s="12" t="s">
        <v>8</v>
      </c>
      <c r="I173" s="12" t="s">
        <v>8</v>
      </c>
      <c r="J173" s="12" t="s">
        <v>8</v>
      </c>
      <c r="K173" s="12" t="s">
        <v>8</v>
      </c>
      <c r="L173" s="12" t="s">
        <v>8</v>
      </c>
      <c r="M173" s="12" t="s">
        <v>8</v>
      </c>
      <c r="N173" s="12" t="s">
        <v>8</v>
      </c>
      <c r="O173" s="12" t="s">
        <v>8</v>
      </c>
      <c r="P173" s="12" t="s">
        <v>8</v>
      </c>
      <c r="Q173" s="12" t="s">
        <v>8</v>
      </c>
      <c r="R173" s="12" t="s">
        <v>8</v>
      </c>
      <c r="S173" s="12" t="s">
        <v>8</v>
      </c>
      <c r="T173" s="12" t="s">
        <v>8</v>
      </c>
      <c r="U173" s="12" t="s">
        <v>8</v>
      </c>
      <c r="V173" s="13">
        <v>8</v>
      </c>
      <c r="W173" s="13">
        <v>9</v>
      </c>
      <c r="X173" s="13">
        <v>8</v>
      </c>
      <c r="Y173" s="13">
        <v>9</v>
      </c>
      <c r="Z173" s="13">
        <v>10</v>
      </c>
      <c r="AA173" s="13">
        <v>10</v>
      </c>
      <c r="AB173" s="13">
        <v>11</v>
      </c>
      <c r="AC173" s="48"/>
    </row>
    <row r="174" spans="1:29" x14ac:dyDescent="0.25">
      <c r="A174" s="54"/>
      <c r="B174" s="51"/>
      <c r="C174" s="11" t="s">
        <v>20</v>
      </c>
      <c r="D174" s="34" t="s">
        <v>21</v>
      </c>
      <c r="E174" s="13">
        <v>2020161</v>
      </c>
      <c r="F174" s="13">
        <v>2028242</v>
      </c>
      <c r="G174" s="13">
        <v>2036355</v>
      </c>
      <c r="H174" s="13">
        <v>2044500</v>
      </c>
      <c r="I174" s="13">
        <v>2052678</v>
      </c>
      <c r="J174" s="13">
        <v>2091371</v>
      </c>
      <c r="K174" s="13">
        <v>2109225</v>
      </c>
      <c r="L174" s="13">
        <v>2124146</v>
      </c>
      <c r="M174" s="13">
        <v>2139125</v>
      </c>
      <c r="N174" s="13">
        <v>2232747</v>
      </c>
      <c r="O174" s="13">
        <v>2258857</v>
      </c>
      <c r="P174" s="13">
        <v>2284468</v>
      </c>
      <c r="Q174" s="13">
        <v>2305812</v>
      </c>
      <c r="R174" s="13">
        <v>2350564</v>
      </c>
      <c r="S174" s="13">
        <v>2375329</v>
      </c>
      <c r="T174" s="13">
        <v>2399920</v>
      </c>
      <c r="U174" s="13">
        <v>2412937</v>
      </c>
      <c r="V174" s="13">
        <v>2434642</v>
      </c>
      <c r="W174" s="13">
        <v>2452617</v>
      </c>
      <c r="X174" s="13">
        <v>2375151</v>
      </c>
      <c r="Y174" s="13">
        <v>2385640</v>
      </c>
      <c r="Z174" s="13">
        <v>2395785</v>
      </c>
      <c r="AA174" s="13">
        <v>2479165</v>
      </c>
      <c r="AB174" s="13">
        <v>2491109</v>
      </c>
      <c r="AC174" s="13">
        <v>2502557</v>
      </c>
    </row>
    <row r="175" spans="1:29" ht="30" x14ac:dyDescent="0.25">
      <c r="A175" s="54"/>
      <c r="B175" s="51">
        <v>58</v>
      </c>
      <c r="C175" s="10" t="s">
        <v>190</v>
      </c>
      <c r="D175" s="35" t="s">
        <v>95</v>
      </c>
      <c r="E175" s="8" t="s">
        <v>8</v>
      </c>
      <c r="F175" s="8" t="s">
        <v>8</v>
      </c>
      <c r="G175" s="8" t="s">
        <v>8</v>
      </c>
      <c r="H175" s="8" t="s">
        <v>8</v>
      </c>
      <c r="I175" s="8" t="s">
        <v>8</v>
      </c>
      <c r="J175" s="8" t="s">
        <v>8</v>
      </c>
      <c r="K175" s="8" t="s">
        <v>8</v>
      </c>
      <c r="L175" s="8" t="s">
        <v>8</v>
      </c>
      <c r="M175" s="8" t="s">
        <v>8</v>
      </c>
      <c r="N175" s="8" t="s">
        <v>8</v>
      </c>
      <c r="O175" s="8" t="s">
        <v>8</v>
      </c>
      <c r="P175" s="8" t="s">
        <v>8</v>
      </c>
      <c r="Q175" s="8" t="s">
        <v>8</v>
      </c>
      <c r="R175" s="8" t="s">
        <v>8</v>
      </c>
      <c r="S175" s="8" t="s">
        <v>8</v>
      </c>
      <c r="T175" s="8" t="s">
        <v>8</v>
      </c>
      <c r="U175" s="8" t="s">
        <v>8</v>
      </c>
      <c r="V175" s="20">
        <f>V176/V177*100000</f>
        <v>4.0663062577578142</v>
      </c>
      <c r="W175" s="20">
        <f t="shared" ref="W175:AB175" si="30">W176/W177*100000</f>
        <v>3.384140287700852</v>
      </c>
      <c r="X175" s="20">
        <f t="shared" si="30"/>
        <v>3.7471301824599785</v>
      </c>
      <c r="Y175" s="20">
        <f t="shared" si="30"/>
        <v>3.1438104659546289</v>
      </c>
      <c r="Z175" s="20">
        <f t="shared" si="30"/>
        <v>2.4626583771081294</v>
      </c>
      <c r="AA175" s="20">
        <f t="shared" si="30"/>
        <v>2.0571442400969682</v>
      </c>
      <c r="AB175" s="20">
        <f t="shared" si="30"/>
        <v>2.1275664774202978</v>
      </c>
      <c r="AC175" s="48"/>
    </row>
    <row r="176" spans="1:29" x14ac:dyDescent="0.25">
      <c r="A176" s="54"/>
      <c r="B176" s="51"/>
      <c r="C176" s="11" t="s">
        <v>185</v>
      </c>
      <c r="D176" s="34" t="s">
        <v>102</v>
      </c>
      <c r="E176" s="12" t="s">
        <v>8</v>
      </c>
      <c r="F176" s="12" t="s">
        <v>8</v>
      </c>
      <c r="G176" s="12" t="s">
        <v>8</v>
      </c>
      <c r="H176" s="12" t="s">
        <v>8</v>
      </c>
      <c r="I176" s="12" t="s">
        <v>8</v>
      </c>
      <c r="J176" s="12" t="s">
        <v>8</v>
      </c>
      <c r="K176" s="12" t="s">
        <v>8</v>
      </c>
      <c r="L176" s="12" t="s">
        <v>8</v>
      </c>
      <c r="M176" s="12" t="s">
        <v>8</v>
      </c>
      <c r="N176" s="12" t="s">
        <v>8</v>
      </c>
      <c r="O176" s="12" t="s">
        <v>8</v>
      </c>
      <c r="P176" s="12" t="s">
        <v>8</v>
      </c>
      <c r="Q176" s="12" t="s">
        <v>8</v>
      </c>
      <c r="R176" s="12" t="s">
        <v>8</v>
      </c>
      <c r="S176" s="12" t="s">
        <v>8</v>
      </c>
      <c r="T176" s="12" t="s">
        <v>8</v>
      </c>
      <c r="U176" s="12" t="s">
        <v>8</v>
      </c>
      <c r="V176" s="13">
        <v>99</v>
      </c>
      <c r="W176" s="13">
        <v>83</v>
      </c>
      <c r="X176" s="13">
        <v>89</v>
      </c>
      <c r="Y176" s="13">
        <v>75</v>
      </c>
      <c r="Z176" s="13">
        <v>59</v>
      </c>
      <c r="AA176" s="13">
        <v>51</v>
      </c>
      <c r="AB176" s="13">
        <v>53</v>
      </c>
      <c r="AC176" s="48"/>
    </row>
    <row r="177" spans="1:29" x14ac:dyDescent="0.25">
      <c r="A177" s="54"/>
      <c r="B177" s="52"/>
      <c r="C177" s="11" t="s">
        <v>20</v>
      </c>
      <c r="D177" s="34" t="s">
        <v>21</v>
      </c>
      <c r="E177" s="13">
        <v>2020161</v>
      </c>
      <c r="F177" s="13">
        <v>2028242</v>
      </c>
      <c r="G177" s="13">
        <v>2036355</v>
      </c>
      <c r="H177" s="13">
        <v>2044500</v>
      </c>
      <c r="I177" s="13">
        <v>2052678</v>
      </c>
      <c r="J177" s="13">
        <v>2091371</v>
      </c>
      <c r="K177" s="13">
        <v>2109225</v>
      </c>
      <c r="L177" s="13">
        <v>2124146</v>
      </c>
      <c r="M177" s="13">
        <v>2139125</v>
      </c>
      <c r="N177" s="13">
        <v>2232747</v>
      </c>
      <c r="O177" s="13">
        <v>2258857</v>
      </c>
      <c r="P177" s="13">
        <v>2284468</v>
      </c>
      <c r="Q177" s="13">
        <v>2305812</v>
      </c>
      <c r="R177" s="13">
        <v>2350564</v>
      </c>
      <c r="S177" s="13">
        <v>2375329</v>
      </c>
      <c r="T177" s="13">
        <v>2399920</v>
      </c>
      <c r="U177" s="13">
        <v>2412937</v>
      </c>
      <c r="V177" s="13">
        <v>2434642</v>
      </c>
      <c r="W177" s="13">
        <v>2452617</v>
      </c>
      <c r="X177" s="13">
        <v>2375151</v>
      </c>
      <c r="Y177" s="13">
        <v>2385640</v>
      </c>
      <c r="Z177" s="13">
        <v>2395785</v>
      </c>
      <c r="AA177" s="13">
        <v>2479165</v>
      </c>
      <c r="AB177" s="13">
        <v>2491109</v>
      </c>
      <c r="AC177" s="13">
        <v>2502557</v>
      </c>
    </row>
    <row r="178" spans="1:29" ht="30" x14ac:dyDescent="0.25">
      <c r="A178" s="54"/>
      <c r="B178" s="50">
        <v>59</v>
      </c>
      <c r="C178" s="10" t="s">
        <v>191</v>
      </c>
      <c r="D178" s="35" t="s">
        <v>95</v>
      </c>
      <c r="E178" s="8" t="s">
        <v>8</v>
      </c>
      <c r="F178" s="8" t="s">
        <v>8</v>
      </c>
      <c r="G178" s="8" t="s">
        <v>8</v>
      </c>
      <c r="H178" s="8" t="s">
        <v>8</v>
      </c>
      <c r="I178" s="8" t="s">
        <v>8</v>
      </c>
      <c r="J178" s="8" t="s">
        <v>8</v>
      </c>
      <c r="K178" s="8" t="s">
        <v>8</v>
      </c>
      <c r="L178" s="8" t="s">
        <v>8</v>
      </c>
      <c r="M178" s="8" t="s">
        <v>8</v>
      </c>
      <c r="N178" s="8" t="s">
        <v>8</v>
      </c>
      <c r="O178" s="8" t="s">
        <v>8</v>
      </c>
      <c r="P178" s="8" t="s">
        <v>8</v>
      </c>
      <c r="Q178" s="8" t="s">
        <v>8</v>
      </c>
      <c r="R178" s="8" t="s">
        <v>8</v>
      </c>
      <c r="S178" s="8" t="s">
        <v>8</v>
      </c>
      <c r="T178" s="8" t="s">
        <v>8</v>
      </c>
      <c r="U178" s="8" t="s">
        <v>8</v>
      </c>
      <c r="V178" s="20">
        <f>V179/V180*100000</f>
        <v>4.2716752606748756</v>
      </c>
      <c r="W178" s="20">
        <f t="shared" ref="W178:AB178" si="31">W179/W180*100000</f>
        <v>4.5665507496686191</v>
      </c>
      <c r="X178" s="20">
        <f t="shared" si="31"/>
        <v>4.5049767362159292</v>
      </c>
      <c r="Y178" s="20">
        <f t="shared" si="31"/>
        <v>3.3114803574722087</v>
      </c>
      <c r="Z178" s="20">
        <f t="shared" si="31"/>
        <v>2.8800581020417106</v>
      </c>
      <c r="AA178" s="20">
        <f t="shared" si="31"/>
        <v>2.7831951483664863</v>
      </c>
      <c r="AB178" s="20">
        <f t="shared" si="31"/>
        <v>3.0107072793683458</v>
      </c>
      <c r="AC178" s="48"/>
    </row>
    <row r="179" spans="1:29" x14ac:dyDescent="0.25">
      <c r="A179" s="54"/>
      <c r="B179" s="51"/>
      <c r="C179" s="11" t="s">
        <v>186</v>
      </c>
      <c r="D179" s="34" t="s">
        <v>102</v>
      </c>
      <c r="E179" s="12" t="s">
        <v>8</v>
      </c>
      <c r="F179" s="12" t="s">
        <v>8</v>
      </c>
      <c r="G179" s="12" t="s">
        <v>8</v>
      </c>
      <c r="H179" s="12" t="s">
        <v>8</v>
      </c>
      <c r="I179" s="12" t="s">
        <v>8</v>
      </c>
      <c r="J179" s="12" t="s">
        <v>8</v>
      </c>
      <c r="K179" s="12" t="s">
        <v>8</v>
      </c>
      <c r="L179" s="12" t="s">
        <v>8</v>
      </c>
      <c r="M179" s="12" t="s">
        <v>8</v>
      </c>
      <c r="N179" s="12" t="s">
        <v>8</v>
      </c>
      <c r="O179" s="12" t="s">
        <v>8</v>
      </c>
      <c r="P179" s="12" t="s">
        <v>8</v>
      </c>
      <c r="Q179" s="12" t="s">
        <v>8</v>
      </c>
      <c r="R179" s="12" t="s">
        <v>8</v>
      </c>
      <c r="S179" s="12" t="s">
        <v>8</v>
      </c>
      <c r="T179" s="12" t="s">
        <v>8</v>
      </c>
      <c r="U179" s="12" t="s">
        <v>8</v>
      </c>
      <c r="V179" s="13">
        <v>104</v>
      </c>
      <c r="W179" s="13">
        <v>112</v>
      </c>
      <c r="X179" s="13">
        <v>107</v>
      </c>
      <c r="Y179" s="13">
        <v>79</v>
      </c>
      <c r="Z179" s="13">
        <v>69</v>
      </c>
      <c r="AA179" s="13">
        <v>69</v>
      </c>
      <c r="AB179" s="13">
        <v>75</v>
      </c>
      <c r="AC179" s="48"/>
    </row>
    <row r="180" spans="1:29" x14ac:dyDescent="0.25">
      <c r="A180" s="54"/>
      <c r="B180" s="52"/>
      <c r="C180" s="11" t="s">
        <v>20</v>
      </c>
      <c r="D180" s="34" t="s">
        <v>21</v>
      </c>
      <c r="E180" s="13">
        <v>2020161</v>
      </c>
      <c r="F180" s="13">
        <v>2028242</v>
      </c>
      <c r="G180" s="13">
        <v>2036355</v>
      </c>
      <c r="H180" s="13">
        <v>2044500</v>
      </c>
      <c r="I180" s="13">
        <v>2052678</v>
      </c>
      <c r="J180" s="13">
        <v>2091371</v>
      </c>
      <c r="K180" s="13">
        <v>2109225</v>
      </c>
      <c r="L180" s="13">
        <v>2124146</v>
      </c>
      <c r="M180" s="13">
        <v>2139125</v>
      </c>
      <c r="N180" s="13">
        <v>2232747</v>
      </c>
      <c r="O180" s="13">
        <v>2258857</v>
      </c>
      <c r="P180" s="13">
        <v>2284468</v>
      </c>
      <c r="Q180" s="13">
        <v>2305812</v>
      </c>
      <c r="R180" s="13">
        <v>2350564</v>
      </c>
      <c r="S180" s="13">
        <v>2375329</v>
      </c>
      <c r="T180" s="13">
        <v>2399920</v>
      </c>
      <c r="U180" s="13">
        <v>2412937</v>
      </c>
      <c r="V180" s="13">
        <v>2434642</v>
      </c>
      <c r="W180" s="13">
        <v>2452617</v>
      </c>
      <c r="X180" s="13">
        <v>2375151</v>
      </c>
      <c r="Y180" s="13">
        <v>2385640</v>
      </c>
      <c r="Z180" s="13">
        <v>2395785</v>
      </c>
      <c r="AA180" s="13">
        <v>2479165</v>
      </c>
      <c r="AB180" s="13">
        <v>2491109</v>
      </c>
      <c r="AC180" s="13">
        <v>2502557</v>
      </c>
    </row>
    <row r="181" spans="1:29" ht="30" x14ac:dyDescent="0.25">
      <c r="A181" s="54"/>
      <c r="B181" s="50">
        <v>60</v>
      </c>
      <c r="C181" s="10" t="s">
        <v>192</v>
      </c>
      <c r="D181" s="35" t="s">
        <v>95</v>
      </c>
      <c r="E181" s="8" t="s">
        <v>8</v>
      </c>
      <c r="F181" s="8" t="s">
        <v>8</v>
      </c>
      <c r="G181" s="8" t="s">
        <v>8</v>
      </c>
      <c r="H181" s="8" t="s">
        <v>8</v>
      </c>
      <c r="I181" s="8" t="s">
        <v>8</v>
      </c>
      <c r="J181" s="8" t="s">
        <v>8</v>
      </c>
      <c r="K181" s="8" t="s">
        <v>8</v>
      </c>
      <c r="L181" s="8" t="s">
        <v>8</v>
      </c>
      <c r="M181" s="8" t="s">
        <v>8</v>
      </c>
      <c r="N181" s="8" t="s">
        <v>8</v>
      </c>
      <c r="O181" s="8" t="s">
        <v>8</v>
      </c>
      <c r="P181" s="8" t="s">
        <v>8</v>
      </c>
      <c r="Q181" s="8" t="s">
        <v>8</v>
      </c>
      <c r="R181" s="8" t="s">
        <v>8</v>
      </c>
      <c r="S181" s="8" t="s">
        <v>8</v>
      </c>
      <c r="T181" s="8" t="s">
        <v>8</v>
      </c>
      <c r="U181" s="8" t="s">
        <v>8</v>
      </c>
      <c r="V181" s="20">
        <f>V182/V183*100000</f>
        <v>1.108992615752131</v>
      </c>
      <c r="W181" s="20">
        <f t="shared" ref="W181:AB181" si="32">W182/W183*100000</f>
        <v>2.1201842766318593</v>
      </c>
      <c r="X181" s="20">
        <f t="shared" si="32"/>
        <v>1.6841034527910015</v>
      </c>
      <c r="Y181" s="20">
        <f t="shared" si="32"/>
        <v>1.1736892406230612</v>
      </c>
      <c r="Z181" s="20">
        <f t="shared" si="32"/>
        <v>1.0434993123339531</v>
      </c>
      <c r="AA181" s="20">
        <f t="shared" si="32"/>
        <v>0.80672323141057567</v>
      </c>
      <c r="AB181" s="20">
        <f t="shared" si="32"/>
        <v>1.0035690931227819</v>
      </c>
      <c r="AC181" s="48"/>
    </row>
    <row r="182" spans="1:29" x14ac:dyDescent="0.25">
      <c r="A182" s="54"/>
      <c r="B182" s="51"/>
      <c r="C182" s="11" t="s">
        <v>187</v>
      </c>
      <c r="D182" s="34" t="s">
        <v>102</v>
      </c>
      <c r="E182" s="12" t="s">
        <v>8</v>
      </c>
      <c r="F182" s="12" t="s">
        <v>8</v>
      </c>
      <c r="G182" s="12" t="s">
        <v>8</v>
      </c>
      <c r="H182" s="12" t="s">
        <v>8</v>
      </c>
      <c r="I182" s="12" t="s">
        <v>8</v>
      </c>
      <c r="J182" s="12" t="s">
        <v>8</v>
      </c>
      <c r="K182" s="12" t="s">
        <v>8</v>
      </c>
      <c r="L182" s="12" t="s">
        <v>8</v>
      </c>
      <c r="M182" s="12" t="s">
        <v>8</v>
      </c>
      <c r="N182" s="12" t="s">
        <v>8</v>
      </c>
      <c r="O182" s="12" t="s">
        <v>8</v>
      </c>
      <c r="P182" s="12" t="s">
        <v>8</v>
      </c>
      <c r="Q182" s="12" t="s">
        <v>8</v>
      </c>
      <c r="R182" s="12" t="s">
        <v>8</v>
      </c>
      <c r="S182" s="12" t="s">
        <v>8</v>
      </c>
      <c r="T182" s="12" t="s">
        <v>8</v>
      </c>
      <c r="U182" s="12" t="s">
        <v>8</v>
      </c>
      <c r="V182" s="13">
        <v>27</v>
      </c>
      <c r="W182" s="13">
        <v>52</v>
      </c>
      <c r="X182" s="13">
        <v>40</v>
      </c>
      <c r="Y182" s="13">
        <v>28</v>
      </c>
      <c r="Z182" s="13">
        <v>25</v>
      </c>
      <c r="AA182" s="13">
        <v>20</v>
      </c>
      <c r="AB182" s="13">
        <v>25</v>
      </c>
      <c r="AC182" s="48"/>
    </row>
    <row r="183" spans="1:29" x14ac:dyDescent="0.25">
      <c r="A183" s="54"/>
      <c r="B183" s="52"/>
      <c r="C183" s="11" t="s">
        <v>20</v>
      </c>
      <c r="D183" s="34" t="s">
        <v>21</v>
      </c>
      <c r="E183" s="13">
        <v>2020161</v>
      </c>
      <c r="F183" s="13">
        <v>2028242</v>
      </c>
      <c r="G183" s="13">
        <v>2036355</v>
      </c>
      <c r="H183" s="13">
        <v>2044500</v>
      </c>
      <c r="I183" s="13">
        <v>2052678</v>
      </c>
      <c r="J183" s="13">
        <v>2091371</v>
      </c>
      <c r="K183" s="13">
        <v>2109225</v>
      </c>
      <c r="L183" s="13">
        <v>2124146</v>
      </c>
      <c r="M183" s="13">
        <v>2139125</v>
      </c>
      <c r="N183" s="13">
        <v>2232747</v>
      </c>
      <c r="O183" s="13">
        <v>2258857</v>
      </c>
      <c r="P183" s="13">
        <v>2284468</v>
      </c>
      <c r="Q183" s="13">
        <v>2305812</v>
      </c>
      <c r="R183" s="13">
        <v>2350564</v>
      </c>
      <c r="S183" s="13">
        <v>2375329</v>
      </c>
      <c r="T183" s="13">
        <v>2399920</v>
      </c>
      <c r="U183" s="13">
        <v>2412937</v>
      </c>
      <c r="V183" s="13">
        <v>2434642</v>
      </c>
      <c r="W183" s="13">
        <v>2452617</v>
      </c>
      <c r="X183" s="13">
        <v>2375151</v>
      </c>
      <c r="Y183" s="13">
        <v>2385640</v>
      </c>
      <c r="Z183" s="13">
        <v>2395785</v>
      </c>
      <c r="AA183" s="13">
        <v>2479165</v>
      </c>
      <c r="AB183" s="13">
        <v>2491109</v>
      </c>
      <c r="AC183" s="13">
        <v>2502557</v>
      </c>
    </row>
    <row r="184" spans="1:29" x14ac:dyDescent="0.25">
      <c r="A184" s="54"/>
      <c r="B184" s="37">
        <v>61</v>
      </c>
      <c r="C184" s="38" t="s">
        <v>139</v>
      </c>
      <c r="D184" s="35"/>
      <c r="E184" s="8" t="s">
        <v>8</v>
      </c>
      <c r="F184" s="8" t="s">
        <v>8</v>
      </c>
      <c r="G184" s="8" t="s">
        <v>8</v>
      </c>
      <c r="H184" s="8" t="s">
        <v>8</v>
      </c>
      <c r="I184" s="8" t="s">
        <v>8</v>
      </c>
      <c r="J184" s="8" t="s">
        <v>8</v>
      </c>
      <c r="K184" s="8" t="s">
        <v>8</v>
      </c>
      <c r="L184" s="8" t="s">
        <v>8</v>
      </c>
      <c r="M184" s="8" t="s">
        <v>8</v>
      </c>
      <c r="N184" s="8" t="s">
        <v>8</v>
      </c>
      <c r="O184" s="8" t="s">
        <v>8</v>
      </c>
      <c r="P184" s="8" t="s">
        <v>8</v>
      </c>
      <c r="Q184" s="8" t="s">
        <v>8</v>
      </c>
      <c r="R184" s="8" t="s">
        <v>8</v>
      </c>
      <c r="S184" s="8" t="s">
        <v>8</v>
      </c>
      <c r="T184" s="8" t="s">
        <v>8</v>
      </c>
      <c r="U184" s="8" t="s">
        <v>8</v>
      </c>
      <c r="V184" s="8" t="s">
        <v>8</v>
      </c>
      <c r="W184" s="8" t="s">
        <v>8</v>
      </c>
      <c r="X184" s="8" t="s">
        <v>8</v>
      </c>
      <c r="Y184" s="8" t="s">
        <v>8</v>
      </c>
      <c r="Z184" s="8" t="s">
        <v>8</v>
      </c>
      <c r="AA184" s="8" t="s">
        <v>8</v>
      </c>
      <c r="AB184" s="49">
        <v>2.99</v>
      </c>
      <c r="AC184" s="49">
        <v>2.57</v>
      </c>
    </row>
    <row r="185" spans="1:29" ht="64.5" customHeight="1" x14ac:dyDescent="0.25">
      <c r="A185" s="55"/>
      <c r="B185" s="37">
        <v>62</v>
      </c>
      <c r="C185" s="38" t="s">
        <v>140</v>
      </c>
      <c r="D185" s="35" t="s">
        <v>193</v>
      </c>
      <c r="E185" s="8" t="s">
        <v>8</v>
      </c>
      <c r="F185" s="8" t="s">
        <v>8</v>
      </c>
      <c r="G185" s="8" t="s">
        <v>8</v>
      </c>
      <c r="H185" s="8" t="s">
        <v>8</v>
      </c>
      <c r="I185" s="8" t="s">
        <v>8</v>
      </c>
      <c r="J185" s="8" t="s">
        <v>8</v>
      </c>
      <c r="K185" s="8" t="s">
        <v>8</v>
      </c>
      <c r="L185" s="8" t="s">
        <v>8</v>
      </c>
      <c r="M185" s="8" t="s">
        <v>8</v>
      </c>
      <c r="N185" s="8" t="s">
        <v>8</v>
      </c>
      <c r="O185" s="8" t="s">
        <v>8</v>
      </c>
      <c r="P185" s="8" t="s">
        <v>8</v>
      </c>
      <c r="Q185" s="8" t="s">
        <v>8</v>
      </c>
      <c r="R185" s="8" t="s">
        <v>8</v>
      </c>
      <c r="S185" s="8" t="s">
        <v>8</v>
      </c>
      <c r="T185" s="8" t="s">
        <v>8</v>
      </c>
      <c r="U185" s="8" t="s">
        <v>8</v>
      </c>
      <c r="V185" s="8" t="s">
        <v>8</v>
      </c>
      <c r="W185" s="8" t="s">
        <v>8</v>
      </c>
      <c r="X185" s="8" t="s">
        <v>8</v>
      </c>
      <c r="Y185" s="8" t="s">
        <v>8</v>
      </c>
      <c r="Z185" s="8" t="s">
        <v>8</v>
      </c>
      <c r="AA185" s="8" t="s">
        <v>8</v>
      </c>
      <c r="AB185" s="39">
        <v>0.78900000000000003</v>
      </c>
      <c r="AC185" s="40">
        <v>0.78800000000000003</v>
      </c>
    </row>
    <row r="186" spans="1:29" ht="14.45" customHeight="1" x14ac:dyDescent="0.25">
      <c r="A186" s="53" t="s">
        <v>194</v>
      </c>
      <c r="B186" s="50">
        <v>63</v>
      </c>
      <c r="C186" s="10" t="s">
        <v>109</v>
      </c>
      <c r="D186" s="35" t="s">
        <v>7</v>
      </c>
      <c r="E186" s="8" t="s">
        <v>8</v>
      </c>
      <c r="F186" s="8" t="s">
        <v>8</v>
      </c>
      <c r="G186" s="8" t="s">
        <v>8</v>
      </c>
      <c r="H186" s="8" t="s">
        <v>8</v>
      </c>
      <c r="I186" s="8" t="s">
        <v>8</v>
      </c>
      <c r="J186" s="8" t="s">
        <v>8</v>
      </c>
      <c r="K186" s="8" t="s">
        <v>8</v>
      </c>
      <c r="L186" s="8" t="s">
        <v>8</v>
      </c>
      <c r="M186" s="8" t="s">
        <v>8</v>
      </c>
      <c r="N186" s="8" t="s">
        <v>8</v>
      </c>
      <c r="O186" s="9">
        <f>O187/O188</f>
        <v>0.93506493506493504</v>
      </c>
      <c r="P186" s="9">
        <f t="shared" ref="P186:AC186" si="33">P187/P188</f>
        <v>0.86470588235294121</v>
      </c>
      <c r="Q186" s="9">
        <f t="shared" si="33"/>
        <v>0.78212290502793291</v>
      </c>
      <c r="R186" s="9">
        <f t="shared" si="33"/>
        <v>0.9017857142857143</v>
      </c>
      <c r="S186" s="9">
        <f t="shared" si="33"/>
        <v>0.93093922651933703</v>
      </c>
      <c r="T186" s="9">
        <f t="shared" si="33"/>
        <v>0.84722222222222221</v>
      </c>
      <c r="U186" s="9">
        <f t="shared" si="33"/>
        <v>0.79420289855072468</v>
      </c>
      <c r="V186" s="9">
        <f t="shared" si="33"/>
        <v>0.75652173913043474</v>
      </c>
      <c r="W186" s="9">
        <f t="shared" si="33"/>
        <v>0.85648148148148151</v>
      </c>
      <c r="X186" s="9">
        <f t="shared" si="33"/>
        <v>0.80478087649402386</v>
      </c>
      <c r="Y186" s="9">
        <f t="shared" si="33"/>
        <v>0.6657303370786517</v>
      </c>
      <c r="Z186" s="9">
        <f t="shared" si="33"/>
        <v>0.7016574585635359</v>
      </c>
      <c r="AA186" s="9">
        <f t="shared" si="33"/>
        <v>0.52876712328767128</v>
      </c>
      <c r="AB186" s="9">
        <f t="shared" si="33"/>
        <v>0</v>
      </c>
      <c r="AC186" s="9">
        <f t="shared" si="33"/>
        <v>0.81524926686217014</v>
      </c>
    </row>
    <row r="187" spans="1:29" x14ac:dyDescent="0.25">
      <c r="A187" s="54"/>
      <c r="B187" s="51"/>
      <c r="C187" s="11" t="s">
        <v>106</v>
      </c>
      <c r="D187" s="34" t="s">
        <v>107</v>
      </c>
      <c r="E187" s="12" t="s">
        <v>8</v>
      </c>
      <c r="F187" s="12" t="s">
        <v>8</v>
      </c>
      <c r="G187" s="12" t="s">
        <v>8</v>
      </c>
      <c r="H187" s="12" t="s">
        <v>8</v>
      </c>
      <c r="I187" s="12" t="s">
        <v>8</v>
      </c>
      <c r="J187" s="12" t="s">
        <v>8</v>
      </c>
      <c r="K187" s="12" t="s">
        <v>8</v>
      </c>
      <c r="L187" s="12" t="s">
        <v>8</v>
      </c>
      <c r="M187" s="12" t="s">
        <v>8</v>
      </c>
      <c r="N187" s="12" t="s">
        <v>8</v>
      </c>
      <c r="O187" s="15">
        <v>288</v>
      </c>
      <c r="P187" s="15">
        <v>294</v>
      </c>
      <c r="Q187" s="15">
        <v>280</v>
      </c>
      <c r="R187" s="15">
        <v>303</v>
      </c>
      <c r="S187" s="15">
        <v>337</v>
      </c>
      <c r="T187" s="15">
        <v>305</v>
      </c>
      <c r="U187" s="15">
        <v>274</v>
      </c>
      <c r="V187" s="15">
        <v>261</v>
      </c>
      <c r="W187" s="15">
        <v>185</v>
      </c>
      <c r="X187" s="15">
        <v>202</v>
      </c>
      <c r="Y187" s="15">
        <v>237</v>
      </c>
      <c r="Z187" s="15">
        <v>254</v>
      </c>
      <c r="AA187" s="15">
        <v>193</v>
      </c>
      <c r="AB187" s="15">
        <v>0</v>
      </c>
      <c r="AC187" s="15">
        <v>278</v>
      </c>
    </row>
    <row r="188" spans="1:29" x14ac:dyDescent="0.25">
      <c r="A188" s="54"/>
      <c r="B188" s="52"/>
      <c r="C188" s="11" t="s">
        <v>108</v>
      </c>
      <c r="D188" s="34" t="s">
        <v>107</v>
      </c>
      <c r="E188" s="12" t="s">
        <v>8</v>
      </c>
      <c r="F188" s="12" t="s">
        <v>8</v>
      </c>
      <c r="G188" s="12" t="s">
        <v>8</v>
      </c>
      <c r="H188" s="12" t="s">
        <v>8</v>
      </c>
      <c r="I188" s="12" t="s">
        <v>8</v>
      </c>
      <c r="J188" s="12" t="s">
        <v>8</v>
      </c>
      <c r="K188" s="12" t="s">
        <v>8</v>
      </c>
      <c r="L188" s="12" t="s">
        <v>8</v>
      </c>
      <c r="M188" s="12" t="s">
        <v>8</v>
      </c>
      <c r="N188" s="12" t="s">
        <v>8</v>
      </c>
      <c r="O188" s="15">
        <v>308</v>
      </c>
      <c r="P188" s="15">
        <v>340</v>
      </c>
      <c r="Q188" s="15">
        <v>358</v>
      </c>
      <c r="R188" s="15">
        <v>336</v>
      </c>
      <c r="S188" s="15">
        <v>362</v>
      </c>
      <c r="T188" s="15">
        <v>360</v>
      </c>
      <c r="U188" s="15">
        <v>345</v>
      </c>
      <c r="V188" s="15">
        <v>345</v>
      </c>
      <c r="W188" s="15">
        <v>216</v>
      </c>
      <c r="X188" s="15">
        <v>251</v>
      </c>
      <c r="Y188" s="15">
        <v>356</v>
      </c>
      <c r="Z188" s="15">
        <v>362</v>
      </c>
      <c r="AA188" s="15">
        <v>365</v>
      </c>
      <c r="AB188" s="15">
        <v>155</v>
      </c>
      <c r="AC188" s="15">
        <v>341</v>
      </c>
    </row>
    <row r="189" spans="1:29" x14ac:dyDescent="0.25">
      <c r="A189" s="54"/>
      <c r="B189" s="6">
        <v>64</v>
      </c>
      <c r="C189" s="10" t="s">
        <v>110</v>
      </c>
      <c r="D189" s="35" t="s">
        <v>111</v>
      </c>
      <c r="E189" s="8" t="s">
        <v>8</v>
      </c>
      <c r="F189" s="8" t="s">
        <v>8</v>
      </c>
      <c r="G189" s="8" t="s">
        <v>8</v>
      </c>
      <c r="H189" s="8" t="s">
        <v>8</v>
      </c>
      <c r="I189" s="8" t="s">
        <v>8</v>
      </c>
      <c r="J189" s="8" t="s">
        <v>8</v>
      </c>
      <c r="K189" s="8" t="s">
        <v>8</v>
      </c>
      <c r="L189" s="8" t="s">
        <v>8</v>
      </c>
      <c r="M189" s="8" t="s">
        <v>8</v>
      </c>
      <c r="N189" s="8" t="s">
        <v>8</v>
      </c>
      <c r="O189" s="20">
        <v>21.3</v>
      </c>
      <c r="P189" s="20">
        <v>25.6</v>
      </c>
      <c r="Q189" s="20">
        <v>38.9</v>
      </c>
      <c r="R189" s="20">
        <v>28.6</v>
      </c>
      <c r="S189" s="20">
        <v>21.5</v>
      </c>
      <c r="T189" s="20">
        <v>25.9</v>
      </c>
      <c r="U189" s="20">
        <v>26.1</v>
      </c>
      <c r="V189" s="20">
        <v>27.8</v>
      </c>
      <c r="W189" s="20">
        <v>28</v>
      </c>
      <c r="X189" s="20">
        <v>31.3</v>
      </c>
      <c r="Y189" s="20">
        <v>51.7</v>
      </c>
      <c r="Z189" s="20">
        <v>30.4</v>
      </c>
      <c r="AA189" s="20">
        <v>58.73</v>
      </c>
      <c r="AB189" s="20">
        <v>30.34</v>
      </c>
      <c r="AC189" s="20">
        <v>22.09</v>
      </c>
    </row>
    <row r="190" spans="1:29" ht="60" x14ac:dyDescent="0.25">
      <c r="A190" s="54"/>
      <c r="B190" s="50">
        <v>65</v>
      </c>
      <c r="C190" s="10" t="s">
        <v>114</v>
      </c>
      <c r="D190" s="35" t="s">
        <v>115</v>
      </c>
      <c r="E190" s="8" t="s">
        <v>8</v>
      </c>
      <c r="F190" s="8" t="s">
        <v>8</v>
      </c>
      <c r="G190" s="8" t="s">
        <v>8</v>
      </c>
      <c r="H190" s="8" t="s">
        <v>8</v>
      </c>
      <c r="I190" s="8" t="s">
        <v>8</v>
      </c>
      <c r="J190" s="8" t="s">
        <v>8</v>
      </c>
      <c r="K190" s="8" t="s">
        <v>8</v>
      </c>
      <c r="L190" s="8" t="s">
        <v>8</v>
      </c>
      <c r="M190" s="8" t="s">
        <v>8</v>
      </c>
      <c r="N190" s="28">
        <f>N191/N192</f>
        <v>1.1600060374059398</v>
      </c>
      <c r="O190" s="28">
        <f t="shared" ref="O190:AA190" si="34">O191/O192</f>
        <v>1.2174298771458307</v>
      </c>
      <c r="P190" s="28">
        <f t="shared" si="34"/>
        <v>1.2563100030291516</v>
      </c>
      <c r="Q190" s="28">
        <f t="shared" si="34"/>
        <v>1.2490176996216518</v>
      </c>
      <c r="R190" s="28">
        <f t="shared" si="34"/>
        <v>1.2635265408642351</v>
      </c>
      <c r="S190" s="28">
        <f t="shared" si="34"/>
        <v>1.267192881491364</v>
      </c>
      <c r="T190" s="28">
        <f t="shared" si="34"/>
        <v>1.300043334777826</v>
      </c>
      <c r="U190" s="28">
        <f t="shared" si="34"/>
        <v>1.3178959914825792</v>
      </c>
      <c r="V190" s="28">
        <f t="shared" si="34"/>
        <v>1.4106718770151834</v>
      </c>
      <c r="W190" s="28">
        <f t="shared" si="34"/>
        <v>1.4133144310750516</v>
      </c>
      <c r="X190" s="28">
        <f t="shared" si="34"/>
        <v>1.5806456094791448</v>
      </c>
      <c r="Y190" s="28">
        <f t="shared" si="34"/>
        <v>1.6628715983970759</v>
      </c>
      <c r="Z190" s="28">
        <f t="shared" si="34"/>
        <v>1.7684379023994223</v>
      </c>
      <c r="AA190" s="28">
        <f t="shared" si="34"/>
        <v>1.7819846601577547</v>
      </c>
      <c r="AB190" s="48"/>
      <c r="AC190" s="48"/>
    </row>
    <row r="191" spans="1:29" ht="28.5" x14ac:dyDescent="0.25">
      <c r="A191" s="54"/>
      <c r="B191" s="51"/>
      <c r="C191" s="11" t="s">
        <v>112</v>
      </c>
      <c r="D191" s="34" t="s">
        <v>113</v>
      </c>
      <c r="E191" s="12" t="s">
        <v>8</v>
      </c>
      <c r="F191" s="12" t="s">
        <v>8</v>
      </c>
      <c r="G191" s="12" t="s">
        <v>8</v>
      </c>
      <c r="H191" s="12" t="s">
        <v>8</v>
      </c>
      <c r="I191" s="12" t="s">
        <v>8</v>
      </c>
      <c r="J191" s="12" t="s">
        <v>8</v>
      </c>
      <c r="K191" s="12" t="s">
        <v>8</v>
      </c>
      <c r="L191" s="12" t="s">
        <v>8</v>
      </c>
      <c r="M191" s="12" t="s">
        <v>8</v>
      </c>
      <c r="N191" s="27">
        <v>2590000</v>
      </c>
      <c r="O191" s="27">
        <v>2750000</v>
      </c>
      <c r="P191" s="27">
        <v>2870000</v>
      </c>
      <c r="Q191" s="27">
        <v>2880000</v>
      </c>
      <c r="R191" s="27">
        <v>2970000</v>
      </c>
      <c r="S191" s="27">
        <v>3010000</v>
      </c>
      <c r="T191" s="27">
        <v>3120000</v>
      </c>
      <c r="U191" s="27">
        <v>3180000</v>
      </c>
      <c r="V191" s="27">
        <v>3434481</v>
      </c>
      <c r="W191" s="27">
        <v>3466319</v>
      </c>
      <c r="X191" s="27">
        <v>3754272</v>
      </c>
      <c r="Y191" s="27">
        <v>3967013</v>
      </c>
      <c r="Z191" s="27">
        <v>4236797</v>
      </c>
      <c r="AA191" s="27">
        <v>4417834</v>
      </c>
      <c r="AB191" s="48"/>
      <c r="AC191" s="48"/>
    </row>
    <row r="192" spans="1:29" x14ac:dyDescent="0.25">
      <c r="A192" s="54"/>
      <c r="B192" s="52"/>
      <c r="C192" s="11" t="s">
        <v>20</v>
      </c>
      <c r="D192" s="34" t="s">
        <v>21</v>
      </c>
      <c r="E192" s="13">
        <v>2020161</v>
      </c>
      <c r="F192" s="13">
        <v>2028242</v>
      </c>
      <c r="G192" s="13">
        <v>2036355</v>
      </c>
      <c r="H192" s="13">
        <v>2044500</v>
      </c>
      <c r="I192" s="13">
        <v>2052678</v>
      </c>
      <c r="J192" s="13">
        <v>2091371</v>
      </c>
      <c r="K192" s="13">
        <v>2109225</v>
      </c>
      <c r="L192" s="13">
        <v>2124146</v>
      </c>
      <c r="M192" s="13">
        <v>2139125</v>
      </c>
      <c r="N192" s="13">
        <v>2232747</v>
      </c>
      <c r="O192" s="13">
        <v>2258857</v>
      </c>
      <c r="P192" s="13">
        <v>2284468</v>
      </c>
      <c r="Q192" s="13">
        <v>2305812</v>
      </c>
      <c r="R192" s="13">
        <v>2350564</v>
      </c>
      <c r="S192" s="13">
        <v>2375329</v>
      </c>
      <c r="T192" s="13">
        <v>2399920</v>
      </c>
      <c r="U192" s="13">
        <v>2412937</v>
      </c>
      <c r="V192" s="13">
        <v>2434642</v>
      </c>
      <c r="W192" s="13">
        <v>2452617</v>
      </c>
      <c r="X192" s="13">
        <v>2375151</v>
      </c>
      <c r="Y192" s="13">
        <v>2385640</v>
      </c>
      <c r="Z192" s="13">
        <v>2395785</v>
      </c>
      <c r="AA192" s="13">
        <v>2479165</v>
      </c>
      <c r="AB192" s="13">
        <v>2491109</v>
      </c>
      <c r="AC192" s="13">
        <v>2502557</v>
      </c>
    </row>
    <row r="193" spans="1:29" ht="60" x14ac:dyDescent="0.25">
      <c r="A193" s="54"/>
      <c r="B193" s="50">
        <v>66</v>
      </c>
      <c r="C193" s="10" t="s">
        <v>117</v>
      </c>
      <c r="D193" s="35" t="s">
        <v>115</v>
      </c>
      <c r="E193" s="8" t="s">
        <v>8</v>
      </c>
      <c r="F193" s="8" t="s">
        <v>8</v>
      </c>
      <c r="G193" s="8" t="s">
        <v>8</v>
      </c>
      <c r="H193" s="8" t="s">
        <v>8</v>
      </c>
      <c r="I193" s="8" t="s">
        <v>8</v>
      </c>
      <c r="J193" s="8" t="s">
        <v>8</v>
      </c>
      <c r="K193" s="8" t="s">
        <v>8</v>
      </c>
      <c r="L193" s="8" t="s">
        <v>8</v>
      </c>
      <c r="M193" s="8" t="s">
        <v>8</v>
      </c>
      <c r="N193" s="8" t="s">
        <v>8</v>
      </c>
      <c r="O193" s="8" t="s">
        <v>8</v>
      </c>
      <c r="P193" s="8" t="s">
        <v>8</v>
      </c>
      <c r="Q193" s="8" t="s">
        <v>8</v>
      </c>
      <c r="R193" s="8" t="s">
        <v>8</v>
      </c>
      <c r="S193" s="8" t="s">
        <v>8</v>
      </c>
      <c r="T193" s="8" t="s">
        <v>8</v>
      </c>
      <c r="U193" s="8" t="s">
        <v>8</v>
      </c>
      <c r="V193" s="20">
        <f t="shared" ref="V193:AA193" si="35">V194/V195</f>
        <v>0.71953453526226852</v>
      </c>
      <c r="W193" s="20">
        <f t="shared" si="35"/>
        <v>0.72346518025439766</v>
      </c>
      <c r="X193" s="20">
        <f t="shared" si="35"/>
        <v>0.86594157592506749</v>
      </c>
      <c r="Y193" s="20">
        <f t="shared" si="35"/>
        <v>0.91737437333378047</v>
      </c>
      <c r="Z193" s="20">
        <f t="shared" si="35"/>
        <v>0.97394340477129626</v>
      </c>
      <c r="AA193" s="20">
        <f t="shared" si="35"/>
        <v>0.94299249949075592</v>
      </c>
      <c r="AB193" s="48"/>
      <c r="AC193" s="48"/>
    </row>
    <row r="194" spans="1:29" ht="28.5" x14ac:dyDescent="0.25">
      <c r="A194" s="54"/>
      <c r="B194" s="51"/>
      <c r="C194" s="11" t="s">
        <v>116</v>
      </c>
      <c r="D194" s="34" t="s">
        <v>113</v>
      </c>
      <c r="E194" s="12" t="s">
        <v>8</v>
      </c>
      <c r="F194" s="12" t="s">
        <v>8</v>
      </c>
      <c r="G194" s="12" t="s">
        <v>8</v>
      </c>
      <c r="H194" s="12" t="s">
        <v>8</v>
      </c>
      <c r="I194" s="12" t="s">
        <v>8</v>
      </c>
      <c r="J194" s="12" t="s">
        <v>8</v>
      </c>
      <c r="K194" s="12" t="s">
        <v>8</v>
      </c>
      <c r="L194" s="12" t="s">
        <v>8</v>
      </c>
      <c r="M194" s="12" t="s">
        <v>8</v>
      </c>
      <c r="N194" s="12" t="s">
        <v>8</v>
      </c>
      <c r="O194" s="12" t="s">
        <v>8</v>
      </c>
      <c r="P194" s="12" t="s">
        <v>8</v>
      </c>
      <c r="Q194" s="12" t="s">
        <v>8</v>
      </c>
      <c r="R194" s="12" t="s">
        <v>8</v>
      </c>
      <c r="S194" s="12" t="s">
        <v>8</v>
      </c>
      <c r="T194" s="12" t="s">
        <v>8</v>
      </c>
      <c r="U194" s="12" t="s">
        <v>8</v>
      </c>
      <c r="V194" s="27">
        <v>1751809</v>
      </c>
      <c r="W194" s="27">
        <v>1774383</v>
      </c>
      <c r="X194" s="27">
        <v>2056742</v>
      </c>
      <c r="Y194" s="27">
        <v>2188525</v>
      </c>
      <c r="Z194" s="27">
        <v>2333359</v>
      </c>
      <c r="AA194" s="27">
        <v>2337834</v>
      </c>
      <c r="AB194" s="48"/>
      <c r="AC194" s="48"/>
    </row>
    <row r="195" spans="1:29" x14ac:dyDescent="0.25">
      <c r="A195" s="54"/>
      <c r="B195" s="52"/>
      <c r="C195" s="11" t="s">
        <v>20</v>
      </c>
      <c r="D195" s="34" t="s">
        <v>21</v>
      </c>
      <c r="E195" s="13">
        <v>2020161</v>
      </c>
      <c r="F195" s="13">
        <v>2028242</v>
      </c>
      <c r="G195" s="13">
        <v>2036355</v>
      </c>
      <c r="H195" s="13">
        <v>2044500</v>
      </c>
      <c r="I195" s="13">
        <v>2052678</v>
      </c>
      <c r="J195" s="13">
        <v>2091371</v>
      </c>
      <c r="K195" s="13">
        <v>2109225</v>
      </c>
      <c r="L195" s="13">
        <v>2124146</v>
      </c>
      <c r="M195" s="13">
        <v>2139125</v>
      </c>
      <c r="N195" s="13">
        <v>2232747</v>
      </c>
      <c r="O195" s="13">
        <v>2258857</v>
      </c>
      <c r="P195" s="13">
        <v>2284468</v>
      </c>
      <c r="Q195" s="13">
        <v>2305812</v>
      </c>
      <c r="R195" s="13">
        <v>2350564</v>
      </c>
      <c r="S195" s="13">
        <v>2375329</v>
      </c>
      <c r="T195" s="13">
        <v>2399920</v>
      </c>
      <c r="U195" s="13">
        <v>2412937</v>
      </c>
      <c r="V195" s="13">
        <v>2434642</v>
      </c>
      <c r="W195" s="13">
        <v>2452617</v>
      </c>
      <c r="X195" s="13">
        <v>2375151</v>
      </c>
      <c r="Y195" s="13">
        <v>2385640</v>
      </c>
      <c r="Z195" s="13">
        <v>2395785</v>
      </c>
      <c r="AA195" s="13">
        <v>2479165</v>
      </c>
      <c r="AB195" s="13">
        <v>2491109</v>
      </c>
      <c r="AC195" s="13">
        <v>2502557</v>
      </c>
    </row>
    <row r="196" spans="1:29" ht="45" x14ac:dyDescent="0.25">
      <c r="A196" s="54"/>
      <c r="B196" s="50">
        <v>67</v>
      </c>
      <c r="C196" s="30" t="s">
        <v>127</v>
      </c>
      <c r="D196" s="35" t="s">
        <v>58</v>
      </c>
      <c r="E196" s="35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 t="s">
        <v>8</v>
      </c>
      <c r="Q196" s="8" t="s">
        <v>8</v>
      </c>
      <c r="R196" s="8" t="s">
        <v>8</v>
      </c>
      <c r="S196" s="8" t="s">
        <v>8</v>
      </c>
      <c r="T196" s="8" t="s">
        <v>8</v>
      </c>
      <c r="U196" s="8" t="s">
        <v>8</v>
      </c>
      <c r="V196" s="8" t="s">
        <v>8</v>
      </c>
      <c r="W196" s="8" t="s">
        <v>8</v>
      </c>
      <c r="X196" s="8" t="s">
        <v>8</v>
      </c>
      <c r="Y196" s="8" t="s">
        <v>8</v>
      </c>
      <c r="Z196" s="8" t="s">
        <v>8</v>
      </c>
      <c r="AA196" s="20">
        <f>AA199/AA202</f>
        <v>2.9121933629966095</v>
      </c>
      <c r="AB196" s="20">
        <f>AB199/AB202</f>
        <v>3.1029802017307113</v>
      </c>
      <c r="AC196" s="48"/>
    </row>
    <row r="197" spans="1:29" ht="28.5" x14ac:dyDescent="0.25">
      <c r="A197" s="54"/>
      <c r="B197" s="51"/>
      <c r="C197" s="11" t="s">
        <v>118</v>
      </c>
      <c r="D197" s="34" t="s">
        <v>119</v>
      </c>
      <c r="E197" s="12" t="s">
        <v>8</v>
      </c>
      <c r="F197" s="12" t="s">
        <v>8</v>
      </c>
      <c r="G197" s="12" t="s">
        <v>8</v>
      </c>
      <c r="H197" s="12" t="s">
        <v>8</v>
      </c>
      <c r="I197" s="12" t="s">
        <v>8</v>
      </c>
      <c r="J197" s="12" t="s">
        <v>8</v>
      </c>
      <c r="K197" s="12" t="s">
        <v>8</v>
      </c>
      <c r="L197" s="12" t="s">
        <v>8</v>
      </c>
      <c r="M197" s="12" t="s">
        <v>8</v>
      </c>
      <c r="N197" s="12" t="s">
        <v>8</v>
      </c>
      <c r="O197" s="12" t="s">
        <v>8</v>
      </c>
      <c r="P197" s="12" t="s">
        <v>8</v>
      </c>
      <c r="Q197" s="12" t="s">
        <v>8</v>
      </c>
      <c r="R197" s="12" t="s">
        <v>8</v>
      </c>
      <c r="S197" s="12" t="s">
        <v>8</v>
      </c>
      <c r="T197" s="12" t="s">
        <v>8</v>
      </c>
      <c r="U197" s="12" t="s">
        <v>8</v>
      </c>
      <c r="V197" s="12" t="s">
        <v>8</v>
      </c>
      <c r="W197" s="12" t="s">
        <v>8</v>
      </c>
      <c r="X197" s="12" t="s">
        <v>8</v>
      </c>
      <c r="Y197" s="12" t="s">
        <v>8</v>
      </c>
      <c r="Z197" s="12" t="s">
        <v>8</v>
      </c>
      <c r="AA197" s="47">
        <v>82505</v>
      </c>
      <c r="AB197" s="48">
        <v>112104</v>
      </c>
      <c r="AC197" s="48"/>
    </row>
    <row r="198" spans="1:29" x14ac:dyDescent="0.25">
      <c r="A198" s="54"/>
      <c r="B198" s="51"/>
      <c r="C198" s="11" t="s">
        <v>120</v>
      </c>
      <c r="D198" s="34" t="s">
        <v>121</v>
      </c>
      <c r="E198" s="12" t="s">
        <v>8</v>
      </c>
      <c r="F198" s="12" t="s">
        <v>8</v>
      </c>
      <c r="G198" s="12" t="s">
        <v>8</v>
      </c>
      <c r="H198" s="12" t="s">
        <v>8</v>
      </c>
      <c r="I198" s="12" t="s">
        <v>8</v>
      </c>
      <c r="J198" s="12" t="s">
        <v>8</v>
      </c>
      <c r="K198" s="12" t="s">
        <v>8</v>
      </c>
      <c r="L198" s="12" t="s">
        <v>8</v>
      </c>
      <c r="M198" s="12" t="s">
        <v>8</v>
      </c>
      <c r="N198" s="12" t="s">
        <v>8</v>
      </c>
      <c r="O198" s="12" t="s">
        <v>8</v>
      </c>
      <c r="P198" s="12" t="s">
        <v>8</v>
      </c>
      <c r="Q198" s="12" t="s">
        <v>8</v>
      </c>
      <c r="R198" s="12" t="s">
        <v>8</v>
      </c>
      <c r="S198" s="12" t="s">
        <v>8</v>
      </c>
      <c r="T198" s="12" t="s">
        <v>8</v>
      </c>
      <c r="U198" s="12" t="s">
        <v>8</v>
      </c>
      <c r="V198" s="12" t="s">
        <v>8</v>
      </c>
      <c r="W198" s="12" t="s">
        <v>8</v>
      </c>
      <c r="X198" s="12" t="s">
        <v>8</v>
      </c>
      <c r="Y198" s="12" t="s">
        <v>8</v>
      </c>
      <c r="Z198" s="12" t="s">
        <v>8</v>
      </c>
      <c r="AA198" s="47">
        <v>71.099999999999994</v>
      </c>
      <c r="AB198" s="48">
        <v>73.2</v>
      </c>
      <c r="AC198" s="48"/>
    </row>
    <row r="199" spans="1:29" s="29" customFormat="1" ht="28.5" x14ac:dyDescent="0.25">
      <c r="A199" s="54"/>
      <c r="B199" s="51"/>
      <c r="C199" s="11" t="s">
        <v>122</v>
      </c>
      <c r="D199" s="34" t="s">
        <v>123</v>
      </c>
      <c r="E199" s="12" t="s">
        <v>8</v>
      </c>
      <c r="F199" s="12" t="s">
        <v>8</v>
      </c>
      <c r="G199" s="12" t="s">
        <v>8</v>
      </c>
      <c r="H199" s="12" t="s">
        <v>8</v>
      </c>
      <c r="I199" s="12" t="s">
        <v>8</v>
      </c>
      <c r="J199" s="12" t="s">
        <v>8</v>
      </c>
      <c r="K199" s="12" t="s">
        <v>8</v>
      </c>
      <c r="L199" s="12" t="s">
        <v>8</v>
      </c>
      <c r="M199" s="12" t="s">
        <v>8</v>
      </c>
      <c r="N199" s="12" t="s">
        <v>8</v>
      </c>
      <c r="O199" s="12" t="s">
        <v>8</v>
      </c>
      <c r="P199" s="12" t="s">
        <v>8</v>
      </c>
      <c r="Q199" s="12" t="s">
        <v>8</v>
      </c>
      <c r="R199" s="12" t="s">
        <v>8</v>
      </c>
      <c r="S199" s="12" t="s">
        <v>8</v>
      </c>
      <c r="T199" s="12" t="s">
        <v>8</v>
      </c>
      <c r="U199" s="12" t="s">
        <v>8</v>
      </c>
      <c r="V199" s="12" t="s">
        <v>8</v>
      </c>
      <c r="W199" s="12" t="s">
        <v>8</v>
      </c>
      <c r="X199" s="12" t="s">
        <v>8</v>
      </c>
      <c r="Y199" s="12" t="s">
        <v>8</v>
      </c>
      <c r="Z199" s="12" t="s">
        <v>8</v>
      </c>
      <c r="AA199" s="47">
        <f>AA197/AA198</f>
        <v>1160.407876230661</v>
      </c>
      <c r="AB199" s="48">
        <f>AB197/AB198</f>
        <v>1531.4754098360654</v>
      </c>
      <c r="AC199" s="48"/>
    </row>
    <row r="200" spans="1:29" s="29" customFormat="1" x14ac:dyDescent="0.25">
      <c r="A200" s="54"/>
      <c r="B200" s="51"/>
      <c r="C200" s="11" t="s">
        <v>124</v>
      </c>
      <c r="D200" s="34" t="s">
        <v>119</v>
      </c>
      <c r="E200" s="12" t="s">
        <v>8</v>
      </c>
      <c r="F200" s="12" t="s">
        <v>8</v>
      </c>
      <c r="G200" s="12" t="s">
        <v>8</v>
      </c>
      <c r="H200" s="12" t="s">
        <v>8</v>
      </c>
      <c r="I200" s="12" t="s">
        <v>8</v>
      </c>
      <c r="J200" s="12" t="s">
        <v>8</v>
      </c>
      <c r="K200" s="12" t="s">
        <v>8</v>
      </c>
      <c r="L200" s="12" t="s">
        <v>8</v>
      </c>
      <c r="M200" s="12" t="s">
        <v>8</v>
      </c>
      <c r="N200" s="12" t="s">
        <v>8</v>
      </c>
      <c r="O200" s="12" t="s">
        <v>8</v>
      </c>
      <c r="P200" s="12" t="s">
        <v>8</v>
      </c>
      <c r="Q200" s="12" t="s">
        <v>8</v>
      </c>
      <c r="R200" s="12" t="s">
        <v>8</v>
      </c>
      <c r="S200" s="12" t="s">
        <v>8</v>
      </c>
      <c r="T200" s="12" t="s">
        <v>8</v>
      </c>
      <c r="U200" s="12" t="s">
        <v>8</v>
      </c>
      <c r="V200" s="12" t="s">
        <v>8</v>
      </c>
      <c r="W200" s="12" t="s">
        <v>8</v>
      </c>
      <c r="X200" s="12" t="s">
        <v>8</v>
      </c>
      <c r="Y200" s="12" t="s">
        <v>8</v>
      </c>
      <c r="Z200" s="12" t="s">
        <v>8</v>
      </c>
      <c r="AA200" s="47">
        <v>131892</v>
      </c>
      <c r="AB200" s="48">
        <v>163365</v>
      </c>
      <c r="AC200" s="48"/>
    </row>
    <row r="201" spans="1:29" s="29" customFormat="1" x14ac:dyDescent="0.25">
      <c r="A201" s="54"/>
      <c r="B201" s="51"/>
      <c r="C201" s="11" t="s">
        <v>125</v>
      </c>
      <c r="D201" s="34" t="s">
        <v>121</v>
      </c>
      <c r="E201" s="12" t="s">
        <v>8</v>
      </c>
      <c r="F201" s="12" t="s">
        <v>8</v>
      </c>
      <c r="G201" s="12" t="s">
        <v>8</v>
      </c>
      <c r="H201" s="12" t="s">
        <v>8</v>
      </c>
      <c r="I201" s="12" t="s">
        <v>8</v>
      </c>
      <c r="J201" s="12" t="s">
        <v>8</v>
      </c>
      <c r="K201" s="12" t="s">
        <v>8</v>
      </c>
      <c r="L201" s="12" t="s">
        <v>8</v>
      </c>
      <c r="M201" s="12" t="s">
        <v>8</v>
      </c>
      <c r="N201" s="12" t="s">
        <v>8</v>
      </c>
      <c r="O201" s="12" t="s">
        <v>8</v>
      </c>
      <c r="P201" s="12" t="s">
        <v>8</v>
      </c>
      <c r="Q201" s="12" t="s">
        <v>8</v>
      </c>
      <c r="R201" s="12" t="s">
        <v>8</v>
      </c>
      <c r="S201" s="12" t="s">
        <v>8</v>
      </c>
      <c r="T201" s="12" t="s">
        <v>8</v>
      </c>
      <c r="U201" s="12" t="s">
        <v>8</v>
      </c>
      <c r="V201" s="12" t="s">
        <v>8</v>
      </c>
      <c r="W201" s="12" t="s">
        <v>8</v>
      </c>
      <c r="X201" s="12" t="s">
        <v>8</v>
      </c>
      <c r="Y201" s="12" t="s">
        <v>8</v>
      </c>
      <c r="Z201" s="12" t="s">
        <v>8</v>
      </c>
      <c r="AA201" s="47">
        <v>331</v>
      </c>
      <c r="AB201" s="48">
        <v>331</v>
      </c>
      <c r="AC201" s="48"/>
    </row>
    <row r="202" spans="1:29" s="29" customFormat="1" x14ac:dyDescent="0.25">
      <c r="A202" s="54"/>
      <c r="B202" s="52"/>
      <c r="C202" s="11" t="s">
        <v>126</v>
      </c>
      <c r="D202" s="34" t="s">
        <v>123</v>
      </c>
      <c r="E202" s="12" t="s">
        <v>8</v>
      </c>
      <c r="F202" s="12" t="s">
        <v>8</v>
      </c>
      <c r="G202" s="12" t="s">
        <v>8</v>
      </c>
      <c r="H202" s="12" t="s">
        <v>8</v>
      </c>
      <c r="I202" s="12" t="s">
        <v>8</v>
      </c>
      <c r="J202" s="12" t="s">
        <v>8</v>
      </c>
      <c r="K202" s="12" t="s">
        <v>8</v>
      </c>
      <c r="L202" s="12" t="s">
        <v>8</v>
      </c>
      <c r="M202" s="12" t="s">
        <v>8</v>
      </c>
      <c r="N202" s="12" t="s">
        <v>8</v>
      </c>
      <c r="O202" s="12" t="s">
        <v>8</v>
      </c>
      <c r="P202" s="12" t="s">
        <v>8</v>
      </c>
      <c r="Q202" s="12" t="s">
        <v>8</v>
      </c>
      <c r="R202" s="12" t="s">
        <v>8</v>
      </c>
      <c r="S202" s="12" t="s">
        <v>8</v>
      </c>
      <c r="T202" s="12" t="s">
        <v>8</v>
      </c>
      <c r="U202" s="12" t="s">
        <v>8</v>
      </c>
      <c r="V202" s="12" t="s">
        <v>8</v>
      </c>
      <c r="W202" s="12" t="s">
        <v>8</v>
      </c>
      <c r="X202" s="12" t="s">
        <v>8</v>
      </c>
      <c r="Y202" s="12" t="s">
        <v>8</v>
      </c>
      <c r="Z202" s="12" t="s">
        <v>8</v>
      </c>
      <c r="AA202" s="47">
        <f>AA200/AA201</f>
        <v>398.46525679758309</v>
      </c>
      <c r="AB202" s="48">
        <f>AB200/AB201</f>
        <v>493.5498489425982</v>
      </c>
      <c r="AC202" s="48"/>
    </row>
    <row r="203" spans="1:29" ht="45" x14ac:dyDescent="0.25">
      <c r="A203" s="54"/>
      <c r="B203" s="50">
        <v>68</v>
      </c>
      <c r="C203" s="30" t="s">
        <v>131</v>
      </c>
      <c r="D203" s="35" t="s">
        <v>58</v>
      </c>
      <c r="E203" s="8" t="s">
        <v>8</v>
      </c>
      <c r="F203" s="8" t="s">
        <v>8</v>
      </c>
      <c r="G203" s="8" t="s">
        <v>8</v>
      </c>
      <c r="H203" s="8" t="s">
        <v>8</v>
      </c>
      <c r="I203" s="8" t="s">
        <v>8</v>
      </c>
      <c r="J203" s="8" t="s">
        <v>8</v>
      </c>
      <c r="K203" s="8" t="s">
        <v>8</v>
      </c>
      <c r="L203" s="8" t="s">
        <v>8</v>
      </c>
      <c r="M203" s="8" t="s">
        <v>8</v>
      </c>
      <c r="N203" s="8" t="s">
        <v>8</v>
      </c>
      <c r="O203" s="8" t="s">
        <v>8</v>
      </c>
      <c r="P203" s="8" t="s">
        <v>8</v>
      </c>
      <c r="Q203" s="8" t="s">
        <v>8</v>
      </c>
      <c r="R203" s="8" t="s">
        <v>8</v>
      </c>
      <c r="S203" s="8" t="s">
        <v>8</v>
      </c>
      <c r="T203" s="8" t="s">
        <v>8</v>
      </c>
      <c r="U203" s="8" t="s">
        <v>8</v>
      </c>
      <c r="V203" s="8" t="s">
        <v>8</v>
      </c>
      <c r="W203" s="8" t="s">
        <v>8</v>
      </c>
      <c r="X203" s="8" t="s">
        <v>8</v>
      </c>
      <c r="Y203" s="8" t="s">
        <v>8</v>
      </c>
      <c r="Z203" s="8" t="s">
        <v>8</v>
      </c>
      <c r="AA203" s="18">
        <f>AA205/AA207</f>
        <v>3.3255436608467601</v>
      </c>
      <c r="AB203" s="18">
        <f>AB205/AB207</f>
        <v>3.4344483939775756</v>
      </c>
      <c r="AC203" s="48"/>
    </row>
    <row r="204" spans="1:29" ht="28.5" x14ac:dyDescent="0.25">
      <c r="A204" s="54"/>
      <c r="B204" s="51"/>
      <c r="C204" s="11" t="s">
        <v>128</v>
      </c>
      <c r="D204" s="34" t="s">
        <v>119</v>
      </c>
      <c r="E204" s="12" t="s">
        <v>8</v>
      </c>
      <c r="F204" s="12" t="s">
        <v>8</v>
      </c>
      <c r="G204" s="12" t="s">
        <v>8</v>
      </c>
      <c r="H204" s="12" t="s">
        <v>8</v>
      </c>
      <c r="I204" s="12" t="s">
        <v>8</v>
      </c>
      <c r="J204" s="12" t="s">
        <v>8</v>
      </c>
      <c r="K204" s="12" t="s">
        <v>8</v>
      </c>
      <c r="L204" s="12" t="s">
        <v>8</v>
      </c>
      <c r="M204" s="12" t="s">
        <v>8</v>
      </c>
      <c r="N204" s="12" t="s">
        <v>8</v>
      </c>
      <c r="O204" s="12" t="s">
        <v>8</v>
      </c>
      <c r="P204" s="12" t="s">
        <v>8</v>
      </c>
      <c r="Q204" s="12" t="s">
        <v>8</v>
      </c>
      <c r="R204" s="12" t="s">
        <v>8</v>
      </c>
      <c r="S204" s="12" t="s">
        <v>8</v>
      </c>
      <c r="T204" s="12" t="s">
        <v>8</v>
      </c>
      <c r="U204" s="12" t="s">
        <v>8</v>
      </c>
      <c r="V204" s="12" t="s">
        <v>8</v>
      </c>
      <c r="W204" s="12" t="s">
        <v>8</v>
      </c>
      <c r="X204" s="12" t="s">
        <v>8</v>
      </c>
      <c r="Y204" s="12" t="s">
        <v>8</v>
      </c>
      <c r="Z204" s="12" t="s">
        <v>8</v>
      </c>
      <c r="AA204" s="27">
        <v>24974</v>
      </c>
      <c r="AB204" s="19">
        <v>33144</v>
      </c>
      <c r="AC204" s="48"/>
    </row>
    <row r="205" spans="1:29" ht="28.5" x14ac:dyDescent="0.25">
      <c r="A205" s="54"/>
      <c r="B205" s="51"/>
      <c r="C205" s="11" t="s">
        <v>129</v>
      </c>
      <c r="D205" s="34" t="s">
        <v>123</v>
      </c>
      <c r="E205" s="12" t="s">
        <v>8</v>
      </c>
      <c r="F205" s="12" t="s">
        <v>8</v>
      </c>
      <c r="G205" s="12" t="s">
        <v>8</v>
      </c>
      <c r="H205" s="12" t="s">
        <v>8</v>
      </c>
      <c r="I205" s="12" t="s">
        <v>8</v>
      </c>
      <c r="J205" s="12" t="s">
        <v>8</v>
      </c>
      <c r="K205" s="12" t="s">
        <v>8</v>
      </c>
      <c r="L205" s="12" t="s">
        <v>8</v>
      </c>
      <c r="M205" s="12" t="s">
        <v>8</v>
      </c>
      <c r="N205" s="12" t="s">
        <v>8</v>
      </c>
      <c r="O205" s="12" t="s">
        <v>8</v>
      </c>
      <c r="P205" s="12" t="s">
        <v>8</v>
      </c>
      <c r="Q205" s="12" t="s">
        <v>8</v>
      </c>
      <c r="R205" s="12" t="s">
        <v>8</v>
      </c>
      <c r="S205" s="12" t="s">
        <v>8</v>
      </c>
      <c r="T205" s="12" t="s">
        <v>8</v>
      </c>
      <c r="U205" s="12" t="s">
        <v>8</v>
      </c>
      <c r="V205" s="12" t="s">
        <v>8</v>
      </c>
      <c r="W205" s="12" t="s">
        <v>8</v>
      </c>
      <c r="X205" s="12" t="s">
        <v>8</v>
      </c>
      <c r="Y205" s="12" t="s">
        <v>8</v>
      </c>
      <c r="Z205" s="12" t="s">
        <v>8</v>
      </c>
      <c r="AA205" s="19">
        <f>AA204/AA198</f>
        <v>351.25175808720115</v>
      </c>
      <c r="AB205" s="19">
        <f>AB204/AB198</f>
        <v>452.7868852459016</v>
      </c>
      <c r="AC205" s="48"/>
    </row>
    <row r="206" spans="1:29" x14ac:dyDescent="0.25">
      <c r="A206" s="54"/>
      <c r="B206" s="51"/>
      <c r="C206" s="11" t="s">
        <v>130</v>
      </c>
      <c r="D206" s="34" t="s">
        <v>119</v>
      </c>
      <c r="E206" s="12" t="s">
        <v>8</v>
      </c>
      <c r="F206" s="12" t="s">
        <v>8</v>
      </c>
      <c r="G206" s="12" t="s">
        <v>8</v>
      </c>
      <c r="H206" s="12" t="s">
        <v>8</v>
      </c>
      <c r="I206" s="12" t="s">
        <v>8</v>
      </c>
      <c r="J206" s="12" t="s">
        <v>8</v>
      </c>
      <c r="K206" s="12" t="s">
        <v>8</v>
      </c>
      <c r="L206" s="12" t="s">
        <v>8</v>
      </c>
      <c r="M206" s="12" t="s">
        <v>8</v>
      </c>
      <c r="N206" s="12" t="s">
        <v>8</v>
      </c>
      <c r="O206" s="12" t="s">
        <v>8</v>
      </c>
      <c r="P206" s="12" t="s">
        <v>8</v>
      </c>
      <c r="Q206" s="12" t="s">
        <v>8</v>
      </c>
      <c r="R206" s="12" t="s">
        <v>8</v>
      </c>
      <c r="S206" s="12" t="s">
        <v>8</v>
      </c>
      <c r="T206" s="12" t="s">
        <v>8</v>
      </c>
      <c r="U206" s="12" t="s">
        <v>8</v>
      </c>
      <c r="V206" s="12" t="s">
        <v>8</v>
      </c>
      <c r="W206" s="12" t="s">
        <v>8</v>
      </c>
      <c r="X206" s="12" t="s">
        <v>8</v>
      </c>
      <c r="Y206" s="12" t="s">
        <v>8</v>
      </c>
      <c r="Z206" s="12" t="s">
        <v>8</v>
      </c>
      <c r="AA206" s="27">
        <v>34961</v>
      </c>
      <c r="AB206" s="19">
        <v>43638</v>
      </c>
      <c r="AC206" s="48"/>
    </row>
    <row r="207" spans="1:29" x14ac:dyDescent="0.25">
      <c r="A207" s="55"/>
      <c r="B207" s="52"/>
      <c r="C207" s="11" t="s">
        <v>126</v>
      </c>
      <c r="D207" s="34" t="s">
        <v>123</v>
      </c>
      <c r="E207" s="12" t="s">
        <v>8</v>
      </c>
      <c r="F207" s="12" t="s">
        <v>8</v>
      </c>
      <c r="G207" s="12" t="s">
        <v>8</v>
      </c>
      <c r="H207" s="12" t="s">
        <v>8</v>
      </c>
      <c r="I207" s="12" t="s">
        <v>8</v>
      </c>
      <c r="J207" s="12" t="s">
        <v>8</v>
      </c>
      <c r="K207" s="12" t="s">
        <v>8</v>
      </c>
      <c r="L207" s="12" t="s">
        <v>8</v>
      </c>
      <c r="M207" s="12" t="s">
        <v>8</v>
      </c>
      <c r="N207" s="12" t="s">
        <v>8</v>
      </c>
      <c r="O207" s="12" t="s">
        <v>8</v>
      </c>
      <c r="P207" s="12" t="s">
        <v>8</v>
      </c>
      <c r="Q207" s="12" t="s">
        <v>8</v>
      </c>
      <c r="R207" s="12" t="s">
        <v>8</v>
      </c>
      <c r="S207" s="12" t="s">
        <v>8</v>
      </c>
      <c r="T207" s="12" t="s">
        <v>8</v>
      </c>
      <c r="U207" s="12" t="s">
        <v>8</v>
      </c>
      <c r="V207" s="12" t="s">
        <v>8</v>
      </c>
      <c r="W207" s="12" t="s">
        <v>8</v>
      </c>
      <c r="X207" s="12" t="s">
        <v>8</v>
      </c>
      <c r="Y207" s="12" t="s">
        <v>8</v>
      </c>
      <c r="Z207" s="12" t="s">
        <v>8</v>
      </c>
      <c r="AA207" s="19">
        <f>AA206/AA201</f>
        <v>105.62235649546828</v>
      </c>
      <c r="AB207" s="19">
        <f>AB206/AB201</f>
        <v>131.83685800604229</v>
      </c>
      <c r="AC207" s="48"/>
    </row>
    <row r="209" spans="16:17" x14ac:dyDescent="0.25">
      <c r="P209" s="31"/>
      <c r="Q209" s="31"/>
    </row>
    <row r="250" spans="28:29" x14ac:dyDescent="0.25">
      <c r="AB250" s="29"/>
      <c r="AC250" s="29"/>
    </row>
    <row r="251" spans="28:29" x14ac:dyDescent="0.25">
      <c r="AB251" s="29"/>
      <c r="AC251" s="29"/>
    </row>
    <row r="252" spans="28:29" x14ac:dyDescent="0.25">
      <c r="AB252" s="29"/>
      <c r="AC252" s="29"/>
    </row>
    <row r="253" spans="28:29" x14ac:dyDescent="0.25">
      <c r="AB253" s="29"/>
      <c r="AC253" s="29"/>
    </row>
  </sheetData>
  <autoFilter ref="A3:AA203"/>
  <mergeCells count="58">
    <mergeCell ref="B91:B96"/>
    <mergeCell ref="B98:B100"/>
    <mergeCell ref="B101:B103"/>
    <mergeCell ref="B124:B126"/>
    <mergeCell ref="B121:B123"/>
    <mergeCell ref="B132:B134"/>
    <mergeCell ref="A62:A134"/>
    <mergeCell ref="B57:B59"/>
    <mergeCell ref="A50:A61"/>
    <mergeCell ref="B62:B68"/>
    <mergeCell ref="B69:B73"/>
    <mergeCell ref="B74:B80"/>
    <mergeCell ref="B81:B87"/>
    <mergeCell ref="B88:B90"/>
    <mergeCell ref="B44:B46"/>
    <mergeCell ref="B47:B49"/>
    <mergeCell ref="B51:B53"/>
    <mergeCell ref="B54:B56"/>
    <mergeCell ref="A47:A49"/>
    <mergeCell ref="B129:B131"/>
    <mergeCell ref="B105:B107"/>
    <mergeCell ref="B108:B110"/>
    <mergeCell ref="B111:B113"/>
    <mergeCell ref="B118:B120"/>
    <mergeCell ref="B21:B24"/>
    <mergeCell ref="B25:B27"/>
    <mergeCell ref="B28:B31"/>
    <mergeCell ref="B32:B37"/>
    <mergeCell ref="B38:B40"/>
    <mergeCell ref="B41:B43"/>
    <mergeCell ref="B136:B138"/>
    <mergeCell ref="B139:B141"/>
    <mergeCell ref="B142:B144"/>
    <mergeCell ref="B145:B147"/>
    <mergeCell ref="B148:B150"/>
    <mergeCell ref="A4:A46"/>
    <mergeCell ref="B4:B6"/>
    <mergeCell ref="B7:B9"/>
    <mergeCell ref="B10:B15"/>
    <mergeCell ref="B16:B20"/>
    <mergeCell ref="B169:B171"/>
    <mergeCell ref="B172:B174"/>
    <mergeCell ref="B175:B177"/>
    <mergeCell ref="B151:B153"/>
    <mergeCell ref="B154:B156"/>
    <mergeCell ref="B157:B159"/>
    <mergeCell ref="B160:B162"/>
    <mergeCell ref="B163:B165"/>
    <mergeCell ref="B193:B195"/>
    <mergeCell ref="B196:B202"/>
    <mergeCell ref="B203:B207"/>
    <mergeCell ref="A186:A207"/>
    <mergeCell ref="B178:B180"/>
    <mergeCell ref="B181:B183"/>
    <mergeCell ref="A135:A185"/>
    <mergeCell ref="B186:B188"/>
    <mergeCell ref="B190:B192"/>
    <mergeCell ref="B166:B168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Dados Abertos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</dc:creator>
  <cp:lastModifiedBy>Paul Chambert-Loir</cp:lastModifiedBy>
  <dcterms:created xsi:type="dcterms:W3CDTF">2015-05-27T22:40:08Z</dcterms:created>
  <dcterms:modified xsi:type="dcterms:W3CDTF">2017-08-18T14:15:44Z</dcterms:modified>
</cp:coreProperties>
</file>